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rang\Desktop\"/>
    </mc:Choice>
  </mc:AlternateContent>
  <xr:revisionPtr revIDLastSave="0" documentId="13_ncr:1_{06DCA480-0B30-4B4B-8EB9-008C27CFA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nten Kalkulation" sheetId="1" r:id="rId1"/>
    <sheet name="Daten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5" i="1" l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T25" i="2" l="1"/>
  <c r="T26" i="2"/>
  <c r="T27" i="2"/>
  <c r="T28" i="2"/>
  <c r="R54" i="1" l="1"/>
  <c r="P54" i="1"/>
  <c r="G37" i="1"/>
  <c r="H37" i="1"/>
  <c r="I37" i="1"/>
  <c r="F37" i="1"/>
  <c r="P52" i="1"/>
  <c r="O52" i="1"/>
  <c r="Q52" i="1" l="1"/>
  <c r="O54" i="1"/>
  <c r="Q54" i="1" s="1"/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9" i="2"/>
  <c r="T30" i="2"/>
  <c r="T31" i="2"/>
  <c r="T7" i="2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P23" i="1"/>
  <c r="Q23" i="1"/>
  <c r="R23" i="1"/>
  <c r="O24" i="1"/>
  <c r="P24" i="1"/>
  <c r="Q24" i="1"/>
  <c r="R24" i="1"/>
  <c r="O25" i="1"/>
  <c r="P25" i="1"/>
  <c r="Q25" i="1"/>
  <c r="R25" i="1"/>
  <c r="O26" i="1"/>
  <c r="P26" i="1"/>
  <c r="Q26" i="1"/>
  <c r="R26" i="1"/>
  <c r="O27" i="1"/>
  <c r="P27" i="1"/>
  <c r="Q27" i="1"/>
  <c r="R27" i="1"/>
  <c r="O28" i="1"/>
  <c r="P28" i="1"/>
  <c r="Q28" i="1"/>
  <c r="R28" i="1"/>
  <c r="O29" i="1"/>
  <c r="P29" i="1"/>
  <c r="Q29" i="1"/>
  <c r="R29" i="1"/>
  <c r="O30" i="1"/>
  <c r="P30" i="1"/>
  <c r="Q30" i="1"/>
  <c r="R30" i="1"/>
  <c r="O31" i="1"/>
  <c r="P31" i="1"/>
  <c r="Q31" i="1"/>
  <c r="R31" i="1"/>
  <c r="O32" i="1"/>
  <c r="P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R6" i="1"/>
  <c r="Q6" i="1"/>
  <c r="O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6" i="1"/>
  <c r="P6" i="1"/>
  <c r="AL6" i="1" l="1"/>
  <c r="AK6" i="1"/>
  <c r="AR6" i="1"/>
  <c r="AJ6" i="1"/>
  <c r="AB6" i="1"/>
  <c r="T6" i="1"/>
  <c r="AI6" i="1"/>
  <c r="AA6" i="1"/>
  <c r="S6" i="1"/>
  <c r="AP6" i="1"/>
  <c r="AH6" i="1"/>
  <c r="Z6" i="1"/>
  <c r="Y6" i="1"/>
  <c r="AQ6" i="1"/>
  <c r="AG6" i="1"/>
  <c r="AN6" i="1"/>
  <c r="AF6" i="1"/>
  <c r="X6" i="1"/>
  <c r="AM6" i="1"/>
  <c r="AE6" i="1"/>
  <c r="W6" i="1"/>
  <c r="AD6" i="1"/>
  <c r="V6" i="1"/>
  <c r="AC6" i="1"/>
  <c r="U6" i="1"/>
  <c r="AO6" i="1"/>
  <c r="R37" i="1"/>
  <c r="O37" i="1"/>
  <c r="I53" i="1" s="1"/>
  <c r="P37" i="1"/>
  <c r="Q37" i="1"/>
  <c r="L37" i="1"/>
  <c r="P94" i="1" s="1"/>
  <c r="V37" i="1" l="1"/>
  <c r="Q94" i="1"/>
  <c r="R94" i="1"/>
  <c r="AI37" i="1"/>
  <c r="F65" i="1" s="1"/>
  <c r="U22" i="2" s="1"/>
  <c r="AF37" i="1"/>
  <c r="F60" i="1" s="1"/>
  <c r="U19" i="2" s="1"/>
  <c r="AO37" i="1"/>
  <c r="AL37" i="1"/>
  <c r="F74" i="1" s="1"/>
  <c r="U29" i="2" s="1"/>
  <c r="AK37" i="1"/>
  <c r="F67" i="1" s="1"/>
  <c r="U24" i="2" s="1"/>
  <c r="AR37" i="1"/>
  <c r="F79" i="1" s="1"/>
  <c r="U31" i="2" s="1"/>
  <c r="X37" i="1"/>
  <c r="F49" i="1" s="1"/>
  <c r="U11" i="2" s="1"/>
  <c r="AM37" i="1"/>
  <c r="F75" i="1" s="1"/>
  <c r="U30" i="2" s="1"/>
  <c r="AJ37" i="1"/>
  <c r="F66" i="1" s="1"/>
  <c r="U23" i="2" s="1"/>
  <c r="Y37" i="1"/>
  <c r="F50" i="1" s="1"/>
  <c r="U12" i="2" s="1"/>
  <c r="AQ37" i="1"/>
  <c r="AN37" i="1"/>
  <c r="Z37" i="1"/>
  <c r="F51" i="1" s="1"/>
  <c r="U13" i="2" s="1"/>
  <c r="AP37" i="1"/>
  <c r="AE37" i="1"/>
  <c r="F59" i="1" s="1"/>
  <c r="U18" i="2" s="1"/>
  <c r="AH37" i="1"/>
  <c r="F64" i="1" s="1"/>
  <c r="U21" i="2" s="1"/>
  <c r="AA37" i="1"/>
  <c r="F52" i="1" s="1"/>
  <c r="U14" i="2" s="1"/>
  <c r="AG37" i="1"/>
  <c r="F63" i="1" s="1"/>
  <c r="U20" i="2" s="1"/>
  <c r="AB37" i="1"/>
  <c r="AD37" i="1"/>
  <c r="F58" i="1" s="1"/>
  <c r="AC37" i="1"/>
  <c r="F57" i="1" s="1"/>
  <c r="U16" i="2" s="1"/>
  <c r="T37" i="1"/>
  <c r="F44" i="1" s="1"/>
  <c r="U8" i="2" s="1"/>
  <c r="W37" i="1"/>
  <c r="F48" i="1" s="1"/>
  <c r="U10" i="2" s="1"/>
  <c r="S37" i="1"/>
  <c r="F43" i="1" s="1"/>
  <c r="U7" i="2" s="1"/>
  <c r="U37" i="1"/>
  <c r="F45" i="1" s="1"/>
  <c r="U9" i="2" s="1"/>
  <c r="F68" i="1" l="1"/>
  <c r="U25" i="2" s="1"/>
  <c r="F71" i="1"/>
  <c r="F69" i="1"/>
  <c r="U26" i="2" s="1"/>
  <c r="F70" i="1"/>
  <c r="U27" i="2" s="1"/>
  <c r="F56" i="1"/>
  <c r="U15" i="2" s="1"/>
  <c r="U17" i="2"/>
  <c r="L57" i="1" l="1"/>
  <c r="L61" i="1" s="1"/>
  <c r="U28" i="2"/>
  <c r="L58" i="1" l="1"/>
  <c r="L60" i="1"/>
  <c r="L65" i="1" l="1"/>
  <c r="L63" i="1" s="1"/>
  <c r="L64" i="1" s="1"/>
</calcChain>
</file>

<file path=xl/sharedStrings.xml><?xml version="1.0" encoding="utf-8"?>
<sst xmlns="http://schemas.openxmlformats.org/spreadsheetml/2006/main" count="1407" uniqueCount="745">
  <si>
    <t>FRONTEN24 - Kalkulationstool</t>
  </si>
  <si>
    <t>Stück</t>
  </si>
  <si>
    <t>Höhe</t>
  </si>
  <si>
    <t>Breite</t>
  </si>
  <si>
    <t>SB 1</t>
  </si>
  <si>
    <t>SB 2</t>
  </si>
  <si>
    <t>SB 3</t>
  </si>
  <si>
    <t>SB 4</t>
  </si>
  <si>
    <t>Scharnierbohrungen in mm</t>
  </si>
  <si>
    <t>Melaminfronten</t>
  </si>
  <si>
    <t>Pos</t>
  </si>
  <si>
    <t>Front mit ABS Kante</t>
  </si>
  <si>
    <t>Front mit Laserkante</t>
  </si>
  <si>
    <t>Front mit Betonoptik</t>
  </si>
  <si>
    <t>Folienfronten</t>
  </si>
  <si>
    <t>Warschau, Belgrad, Stockholm</t>
  </si>
  <si>
    <t>London, Paris, Madrid</t>
  </si>
  <si>
    <t>Berlin-60, Berlin-85</t>
  </si>
  <si>
    <t>Wien-22</t>
  </si>
  <si>
    <t>Rom-R2, -R3, -R5, -R8, Prag Eckig, Prag Rund, Wien-19</t>
  </si>
  <si>
    <t>Senosanfronten</t>
  </si>
  <si>
    <t>Edelstahloptik</t>
  </si>
  <si>
    <t>Lackfronten</t>
  </si>
  <si>
    <t>Picasso Beton</t>
  </si>
  <si>
    <t>Glasfronten</t>
  </si>
  <si>
    <t>Glasfronten aus Acryl</t>
  </si>
  <si>
    <t>Glasfronten aus Echtglas</t>
  </si>
  <si>
    <t>Keramikfronten</t>
  </si>
  <si>
    <t>alle Dekore</t>
  </si>
  <si>
    <t>Daten</t>
  </si>
  <si>
    <t>m2</t>
  </si>
  <si>
    <t>Mindestpreis</t>
  </si>
  <si>
    <t>Preise</t>
  </si>
  <si>
    <t>Tür ohne Scharnierbohrung</t>
  </si>
  <si>
    <t>Tür mit Scharnierbohrung</t>
  </si>
  <si>
    <t>Schubkastenblende</t>
  </si>
  <si>
    <t>Glasrahmen ohne Glas ohne Scharnierbohrung</t>
  </si>
  <si>
    <t>Glasrahmen ohne Glas mit Scharnierbohrung</t>
  </si>
  <si>
    <t>Passstück</t>
  </si>
  <si>
    <t>Sockelleiste</t>
  </si>
  <si>
    <t>Frontart</t>
  </si>
  <si>
    <t>SB</t>
  </si>
  <si>
    <t>Glas</t>
  </si>
  <si>
    <t>m2 Einzel</t>
  </si>
  <si>
    <t>m2 Gesamt</t>
  </si>
  <si>
    <t>Sperrzuschlag H</t>
  </si>
  <si>
    <t>Sperrzuschlag B</t>
  </si>
  <si>
    <t>Paket</t>
  </si>
  <si>
    <t>Palette</t>
  </si>
  <si>
    <t>Versandkosten</t>
  </si>
  <si>
    <t>1.</t>
  </si>
  <si>
    <t>2.</t>
  </si>
  <si>
    <t>Modell auswählen</t>
  </si>
  <si>
    <t>3.</t>
  </si>
  <si>
    <t>Farbe / Dekor auswählen</t>
  </si>
  <si>
    <t>Sie erhalten von uns nach Prüfung eine Auftragsbestätigung.</t>
  </si>
  <si>
    <t>Nachname, Vorname</t>
  </si>
  <si>
    <t>Firma</t>
  </si>
  <si>
    <t>PLZ, Ort</t>
  </si>
  <si>
    <t>Telefon</t>
  </si>
  <si>
    <t>email</t>
  </si>
  <si>
    <t>Artikel</t>
  </si>
  <si>
    <t>11 Front mit ABS Kante</t>
  </si>
  <si>
    <t>MODELLE</t>
  </si>
  <si>
    <t>12 Front mit Laserkante</t>
  </si>
  <si>
    <t>13 Front mit Betonoptik</t>
  </si>
  <si>
    <t>21 Rom-R2, -R3, -R5, -R8, Prag Eckig, Prag Rund, Wien-19</t>
  </si>
  <si>
    <t>22 Wien-22</t>
  </si>
  <si>
    <t>23 Warschau, Belgrad, Stockholm</t>
  </si>
  <si>
    <t>24 London, Paris, Madrid</t>
  </si>
  <si>
    <t>25 Berlin-60, Berlin-85</t>
  </si>
  <si>
    <t>45 Picasso Beton</t>
  </si>
  <si>
    <t>51 Glasfronten aus Acryl</t>
  </si>
  <si>
    <t>52 Glasfronten aus Echtglas</t>
  </si>
  <si>
    <t>Folienfront Rom-R2</t>
  </si>
  <si>
    <t>Folienfront Rom-R3</t>
  </si>
  <si>
    <t>Folienfront Rom-R5</t>
  </si>
  <si>
    <t>Folienfront Rom-R8</t>
  </si>
  <si>
    <t>Folienfront Prag Eckig</t>
  </si>
  <si>
    <t>Folienfront Prag Rund</t>
  </si>
  <si>
    <t>Folienfront Wien-19</t>
  </si>
  <si>
    <t>Folienfront Wien-22</t>
  </si>
  <si>
    <t>Folienfront Warschau</t>
  </si>
  <si>
    <t>Folienfront Belgrad</t>
  </si>
  <si>
    <t>Folienfront Stockholm</t>
  </si>
  <si>
    <t>Folienfront London</t>
  </si>
  <si>
    <t>Folienfront Paris</t>
  </si>
  <si>
    <t>Folienfront Madrid</t>
  </si>
  <si>
    <t>Folienfront Berlin-60</t>
  </si>
  <si>
    <t>Folienfront Berlin-85</t>
  </si>
  <si>
    <t>Senosan, Kante farbgleich</t>
  </si>
  <si>
    <t>Senosan, Kante 2-farbig</t>
  </si>
  <si>
    <t>Senosan, Kante schwarz</t>
  </si>
  <si>
    <t>Keramikfront</t>
  </si>
  <si>
    <t>DEKORE</t>
  </si>
  <si>
    <t>Altweiss 215 matt</t>
  </si>
  <si>
    <t>Creme 7315</t>
  </si>
  <si>
    <t>Grafit metallic 8854-55</t>
  </si>
  <si>
    <t>Kaschmir 255 matt</t>
  </si>
  <si>
    <t>Kubanit metallic 7407-08</t>
  </si>
  <si>
    <t>Lichtgrau 85336</t>
  </si>
  <si>
    <t>Pflaume 141 matt</t>
  </si>
  <si>
    <t>Rot 3120</t>
  </si>
  <si>
    <t>Sand 277 matt</t>
  </si>
  <si>
    <t>Schwarz 200 matt</t>
  </si>
  <si>
    <t>Schwarz 8102</t>
  </si>
  <si>
    <t>Ultra Weiss 1298</t>
  </si>
  <si>
    <t>Weiss 100 matt</t>
  </si>
  <si>
    <t>Weiss 1374</t>
  </si>
  <si>
    <t>Melaminfront mit ABS-Kante</t>
  </si>
  <si>
    <t>Melaminfront mit Laser-Kante</t>
  </si>
  <si>
    <t>Beton dunkel</t>
  </si>
  <si>
    <t>Beton hell</t>
  </si>
  <si>
    <t>Beton Rost</t>
  </si>
  <si>
    <t>Beton Lava</t>
  </si>
  <si>
    <t>Weiss 930</t>
  </si>
  <si>
    <t>Weiss 913</t>
  </si>
  <si>
    <t>Weissgrau 775</t>
  </si>
  <si>
    <t>Magnolia 222</t>
  </si>
  <si>
    <t>Sandbeige 156</t>
  </si>
  <si>
    <t>Sand 727</t>
  </si>
  <si>
    <t>Lava 741</t>
  </si>
  <si>
    <t>Weiss 112 FH</t>
  </si>
  <si>
    <t>Hellgrau 741 FH</t>
  </si>
  <si>
    <t>Crema 733 FH</t>
  </si>
  <si>
    <t>Buche 157 NA</t>
  </si>
  <si>
    <t>Champagner 27045</t>
  </si>
  <si>
    <t>Canto 0814</t>
  </si>
  <si>
    <t>Front mit ABS Kante (Sonderdekore)</t>
  </si>
  <si>
    <t>14 Front mit ABS Kante (Sonderdekore)</t>
  </si>
  <si>
    <t>Lunara 0179</t>
  </si>
  <si>
    <t>Margo 0186</t>
  </si>
  <si>
    <t>Silvretta 0229</t>
  </si>
  <si>
    <t>Madera 0252</t>
  </si>
  <si>
    <t>Santos 0244</t>
  </si>
  <si>
    <t>Serenissima 0361</t>
  </si>
  <si>
    <t>Allegro 0812</t>
  </si>
  <si>
    <t>Arezzo 0260</t>
  </si>
  <si>
    <t>Rondo 0364</t>
  </si>
  <si>
    <t>Isaac 0539</t>
  </si>
  <si>
    <t>Harlekin 0414</t>
  </si>
  <si>
    <t>Monte 0415</t>
  </si>
  <si>
    <t>Pinero 0419</t>
  </si>
  <si>
    <t>Beluga 0459</t>
  </si>
  <si>
    <t>Calimero 0474</t>
  </si>
  <si>
    <t>Leon 0607</t>
  </si>
  <si>
    <t>Maryland 4037</t>
  </si>
  <si>
    <t>Marino 0042</t>
  </si>
  <si>
    <t>Seegrün 0630</t>
  </si>
  <si>
    <t>Albatros 0411</t>
  </si>
  <si>
    <t>Silberfichte Braun 0921</t>
  </si>
  <si>
    <t>Monsun 0534</t>
  </si>
  <si>
    <t>Lentos 0581</t>
  </si>
  <si>
    <t>Castello 0585</t>
  </si>
  <si>
    <t>Adora 0590</t>
  </si>
  <si>
    <t>Orca 0599</t>
  </si>
  <si>
    <t>Prisma 0493</t>
  </si>
  <si>
    <t>Artisan Oak nature - F4242533</t>
  </si>
  <si>
    <t>Delios ocker brown - F4242527</t>
  </si>
  <si>
    <t>Kitami light - F4242800</t>
  </si>
  <si>
    <t>Kitami str. nature - F4242509</t>
  </si>
  <si>
    <t>Str. Eiche Ribbeck grey  - F4242514</t>
  </si>
  <si>
    <t>Buche Iconic - F4242476</t>
  </si>
  <si>
    <t>Eiche Sägerau - F4242448</t>
  </si>
  <si>
    <t>Esche weiß - F4290013</t>
  </si>
  <si>
    <t xml:space="preserve">Olivia Buche - </t>
  </si>
  <si>
    <t>Sanremo Rustikal - F4242300</t>
  </si>
  <si>
    <t>Sanremo Sand - F4242301</t>
  </si>
  <si>
    <t>Vintage - F4242468</t>
  </si>
  <si>
    <t>Perfect Touch black  - F4275020</t>
  </si>
  <si>
    <t>Perfect Touch light grey - F4275000</t>
  </si>
  <si>
    <t>Perfect Touch magnolia - F4275019</t>
  </si>
  <si>
    <t>Perfect Touch onyx grey - F4275012</t>
  </si>
  <si>
    <t>Str. Oxid graphite - F4242536</t>
  </si>
  <si>
    <t>Str. Oxid light concrete  - F4242507</t>
  </si>
  <si>
    <t>Str. Oxid stone grey  - F4242513</t>
  </si>
  <si>
    <t>Colore Classico Ultra black - F4290135</t>
  </si>
  <si>
    <t>Anthrazit - F4290107</t>
  </si>
  <si>
    <t>Classico Weiß - F4280056</t>
  </si>
  <si>
    <t>Kaschmir - F4290108</t>
  </si>
  <si>
    <t>Vanille - F4290024</t>
  </si>
  <si>
    <t>Steingrau 1127 matt</t>
  </si>
  <si>
    <t>Schiefergrau 425 matt</t>
  </si>
  <si>
    <t>Silber metallic 8636-8663</t>
  </si>
  <si>
    <t>Dunkelgrau 85335</t>
  </si>
  <si>
    <t>Silber used Look 403P</t>
  </si>
  <si>
    <t>Bronze gebürstet 233P</t>
  </si>
  <si>
    <t>Elfenbein matt 119</t>
  </si>
  <si>
    <t>Vanille matt 115</t>
  </si>
  <si>
    <t>Elfenbein HG 113</t>
  </si>
  <si>
    <t>Vanille HG 173</t>
  </si>
  <si>
    <t>RAL 1000 Grünbeige matt</t>
  </si>
  <si>
    <t>RAL 1001 Beige matt</t>
  </si>
  <si>
    <t>RAL 1002 Sandgelb matt</t>
  </si>
  <si>
    <t>RAL 1003 Signalgelb matt</t>
  </si>
  <si>
    <t>RAL 1004 Goldgelb matt</t>
  </si>
  <si>
    <t>RAL 1005 Honiggelb matt</t>
  </si>
  <si>
    <t>RAL 1006 Maisgelb matt</t>
  </si>
  <si>
    <t>RAL 1007 Narzissengelb matt</t>
  </si>
  <si>
    <t>RAL 1011 Braunbeige matt</t>
  </si>
  <si>
    <t>RAL 1012 Zitronengelb matt</t>
  </si>
  <si>
    <t>RAL 1013 Perlweiß matt</t>
  </si>
  <si>
    <t>RAL 1014 Elfenbein matt</t>
  </si>
  <si>
    <t>RAL 1015 Hellelfenbein matt</t>
  </si>
  <si>
    <t>RAL 1016 Schwefelgelb matt</t>
  </si>
  <si>
    <t>RAL 1017 Safrangelb matt</t>
  </si>
  <si>
    <t>RAL 1018 Zinkgelb matt</t>
  </si>
  <si>
    <t>RAL 1019 Graubeige matt</t>
  </si>
  <si>
    <t>RAL 1020 Olivgelb matt</t>
  </si>
  <si>
    <t>RAL 1021 Rapsgelb matt</t>
  </si>
  <si>
    <t>RAL 1023 Verkehrsgelb matt</t>
  </si>
  <si>
    <t>RAL 1024 Ockergelb matt</t>
  </si>
  <si>
    <t>RAL 1027 Currygelb matt</t>
  </si>
  <si>
    <t>RAL 1028 Melonengelb matt</t>
  </si>
  <si>
    <t>RAL 1032 Ginstergelb matt</t>
  </si>
  <si>
    <t>RAL 1033 Dahliengelb matt</t>
  </si>
  <si>
    <t>RAL 1034 Pastellgelb matt</t>
  </si>
  <si>
    <t>RAL 1037 Sonnengelb matt</t>
  </si>
  <si>
    <t>RAL 2000 Gelborange matt</t>
  </si>
  <si>
    <t>RAL 2001 Rotorange matt</t>
  </si>
  <si>
    <t>RAL 2002 Blutorange matt</t>
  </si>
  <si>
    <t>RAL 2003 Pastellorange matt</t>
  </si>
  <si>
    <t>RAL 2004 Reinorange matt</t>
  </si>
  <si>
    <t>RAL 2008 Hellrotorange matt</t>
  </si>
  <si>
    <t>RAL 2009 Verkehrsorange matt</t>
  </si>
  <si>
    <t>RAL 2010 Signalorange matt</t>
  </si>
  <si>
    <t>RAL 2011 Tieforange matt</t>
  </si>
  <si>
    <t>RAL 2012 Lachsorange matt</t>
  </si>
  <si>
    <t>RAL 3000 Feuerrot matt</t>
  </si>
  <si>
    <t>RAL 3002 Karminrot matt</t>
  </si>
  <si>
    <t>RAL 3003 Rubinrot matt</t>
  </si>
  <si>
    <t>RAL 3004 Purpurrot matt</t>
  </si>
  <si>
    <t>RAL 3005 Weinrot matt</t>
  </si>
  <si>
    <t>RAL 3007 Schwarzrot matt</t>
  </si>
  <si>
    <t>RAL 3009 Oxidrot matt</t>
  </si>
  <si>
    <t>RAL 3011 Braunrot matt</t>
  </si>
  <si>
    <t>RAL 3012 Beigerot matt</t>
  </si>
  <si>
    <t>RAL 3013 Tomatenrot matt</t>
  </si>
  <si>
    <t>RAL 3014 Altrosa matt</t>
  </si>
  <si>
    <t>RAL 3015 Hellrosa matt</t>
  </si>
  <si>
    <t>RAL 3016 Korallenrot matt</t>
  </si>
  <si>
    <t>RAL 3017 Rosé matt</t>
  </si>
  <si>
    <t>RAL 3018 Erdbeerrot matt</t>
  </si>
  <si>
    <t>RAL 3020 Verkehrsrot matt</t>
  </si>
  <si>
    <t>RAL 3022 Lachsrot matt</t>
  </si>
  <si>
    <t>RAL 3027 Himbeerrot matt</t>
  </si>
  <si>
    <t>RAL 3028 Reinrot matt</t>
  </si>
  <si>
    <t>RAL 3031 Orientrot matt</t>
  </si>
  <si>
    <t>RAL 4001 Rotlila matt</t>
  </si>
  <si>
    <t>RAL 4002 Rotviolett matt</t>
  </si>
  <si>
    <t>RAL 4003 Erikaviolett matt</t>
  </si>
  <si>
    <t>RAL 4004 Bordeauxviolett matt</t>
  </si>
  <si>
    <t>RAL 4005 Blaulila matt</t>
  </si>
  <si>
    <t>RAL 4006 Verkehrspurpur matt</t>
  </si>
  <si>
    <t>RAL 4007 Purpurviolett matt</t>
  </si>
  <si>
    <t>RAL 4008 Signalviolett matt</t>
  </si>
  <si>
    <t>RAL 4009 Pastellviolett matt</t>
  </si>
  <si>
    <t>RAL 4010 Telemagenta matt</t>
  </si>
  <si>
    <t>RAL 5000 Violettblau matt</t>
  </si>
  <si>
    <t>RAL 5001 Grünblau matt</t>
  </si>
  <si>
    <t>RAL 5002 Ultramarinblau matt</t>
  </si>
  <si>
    <t>RAL 5003 Saphirblau matt</t>
  </si>
  <si>
    <t>RAL 5004 Schwarzblau matt</t>
  </si>
  <si>
    <t>RAL 5005 Signalblau matt</t>
  </si>
  <si>
    <t>RAL 5007 Brillantblau matt</t>
  </si>
  <si>
    <t>RAL 5008 Graublau matt</t>
  </si>
  <si>
    <t>RAL 5009 Azurblau matt</t>
  </si>
  <si>
    <t>RAL 5010 Enzianblau matt</t>
  </si>
  <si>
    <t>RAL 5011 Stahlblau matt</t>
  </si>
  <si>
    <t>RAL 5012 Lichtblau matt</t>
  </si>
  <si>
    <t>RAL 5013 Kobaltblau matt</t>
  </si>
  <si>
    <t>RAL 5014 Taubenblau matt</t>
  </si>
  <si>
    <t>RAL 5015 Himmelblau matt</t>
  </si>
  <si>
    <t>RAL 5017 Verkehrsblau matt</t>
  </si>
  <si>
    <t>RAL 5018 Türkisblau matt</t>
  </si>
  <si>
    <t>RAL 5019 Capriblau matt</t>
  </si>
  <si>
    <t>RAL 5020 Ozeanblau matt</t>
  </si>
  <si>
    <t>RAL 5021 Wasserblau matt</t>
  </si>
  <si>
    <t>RAL 5022 Nachtblau matt</t>
  </si>
  <si>
    <t>RAL 5023 Fernblau matt</t>
  </si>
  <si>
    <t>RAL 5024 Pastellblau matt</t>
  </si>
  <si>
    <t>RAL 6000 Patinagrün matt</t>
  </si>
  <si>
    <t>RAL 6001 Smaragdgrün matt</t>
  </si>
  <si>
    <t>RAL 6002 Laubgrün matt</t>
  </si>
  <si>
    <t>RAL 6003 Olivgrün matt</t>
  </si>
  <si>
    <t>RAL 6004 Blaugrün matt</t>
  </si>
  <si>
    <t>RAL 6005 Moosgrün matt</t>
  </si>
  <si>
    <t>RAL 6006 Grauoliv matt</t>
  </si>
  <si>
    <t>RAL 6007 Flaschengrün matt</t>
  </si>
  <si>
    <t>RAL 6008 Braungrün matt</t>
  </si>
  <si>
    <t>RAL 6009 Tannengrün matt</t>
  </si>
  <si>
    <t>RAL 6010 Grasgrün matt</t>
  </si>
  <si>
    <t>RAL 6011 Resedagrün matt</t>
  </si>
  <si>
    <t>RAL 6012 Schwarzgrün matt</t>
  </si>
  <si>
    <t>RAL 6013 Schilfgrün matt</t>
  </si>
  <si>
    <t>RAL 6014 Gelboliv matt</t>
  </si>
  <si>
    <t>RAL 6015 Schwarzoliv matt</t>
  </si>
  <si>
    <t>RAL 6016 Türkisgrün matt</t>
  </si>
  <si>
    <t>RAL 6017 Maigrün matt</t>
  </si>
  <si>
    <t>RAL 6018 Gelbgrün matt</t>
  </si>
  <si>
    <t>RAL 6019 Weißgrün matt</t>
  </si>
  <si>
    <t>RAL 6020 Chromoxidgrün matt</t>
  </si>
  <si>
    <t>RAL 6021 Blassgrün matt</t>
  </si>
  <si>
    <t>RAL 6022 Braunoliv matt</t>
  </si>
  <si>
    <t>RAL 6024 Verkehrsgrün matt</t>
  </si>
  <si>
    <t>RAL 6025 Farngrün matt</t>
  </si>
  <si>
    <t>RAL 6026 Opalgrün matt</t>
  </si>
  <si>
    <t>RAL 6027 Lichtgrün matt</t>
  </si>
  <si>
    <t>RAL 6028 Kieferngrün matt</t>
  </si>
  <si>
    <t>RAL 6029 Minzgrün matt</t>
  </si>
  <si>
    <t>RAL 6032 Signalgrün matt</t>
  </si>
  <si>
    <t>RAL 6033 Minttürkis matt</t>
  </si>
  <si>
    <t>RAL 6034 Pastelltürkis matt</t>
  </si>
  <si>
    <t>RAL 6037 Reingrün matt</t>
  </si>
  <si>
    <t>RAL 7000 Fehgrau matt</t>
  </si>
  <si>
    <t>RAL 7001 Silbergrau matt</t>
  </si>
  <si>
    <t>RAL 7002 Olivgrau matt</t>
  </si>
  <si>
    <t>RAL 7003 Moosgrau matt</t>
  </si>
  <si>
    <t>RAL 7004 Signalgrau matt</t>
  </si>
  <si>
    <t>RAL 7005 Mausgrau matt</t>
  </si>
  <si>
    <t>RAL 7006 Beigegrau matt</t>
  </si>
  <si>
    <t>RAL 7008 Khakigrau matt</t>
  </si>
  <si>
    <t>RAL 7009 Grüngrau matt</t>
  </si>
  <si>
    <t>RAL 7010 Zeltgrau matt</t>
  </si>
  <si>
    <t>RAL 7011 Eisengrau matt</t>
  </si>
  <si>
    <t>RAL 7012 Basaltgrau matt</t>
  </si>
  <si>
    <t>RAL 7013 Braungrau matt</t>
  </si>
  <si>
    <t>RAL 7015 Schiefergrau matt</t>
  </si>
  <si>
    <t>RAL 7016 Anthrazitgrau matt</t>
  </si>
  <si>
    <t>RAL 7021 Schwarzgrau matt</t>
  </si>
  <si>
    <t>RAL 7022 Umbragrau matt</t>
  </si>
  <si>
    <t>RAL 7023 Betongrau matt</t>
  </si>
  <si>
    <t>RAL 7024 Graphitgrau matt</t>
  </si>
  <si>
    <t>RAL 7026 Granitgrau matt</t>
  </si>
  <si>
    <t>RAL 7030 Steingrau matt</t>
  </si>
  <si>
    <t>RAL 7031 Blaugrau matt</t>
  </si>
  <si>
    <t>RAL 7032 Kieselgrau matt</t>
  </si>
  <si>
    <t>RAL 7033 Zementgrau matt</t>
  </si>
  <si>
    <t>RAL 7034 Gelbgrau matt</t>
  </si>
  <si>
    <t>RAL 7035 Lichtgrau matt</t>
  </si>
  <si>
    <t>RAL 7036 Platingrau matt</t>
  </si>
  <si>
    <t>RAL 7037 Staubgrau matt</t>
  </si>
  <si>
    <t>RAL 7038 Achatgrau matt</t>
  </si>
  <si>
    <t>RAL 7039 Quarzgrau matt</t>
  </si>
  <si>
    <t>RAL 7040 Fenstergrau matt</t>
  </si>
  <si>
    <t>RAL 7042 Verkehrsgrau A matt</t>
  </si>
  <si>
    <t>RAL 7043 Verkehrsgrau B matt</t>
  </si>
  <si>
    <t>RAL 7044 Seidengrau matt</t>
  </si>
  <si>
    <t>RAL 7045 Telegrau 1 matt</t>
  </si>
  <si>
    <t>RAL 7046 Telegrau 2 matt</t>
  </si>
  <si>
    <t>RAL 8000 Grünbraun matt</t>
  </si>
  <si>
    <t>RAL 8001 Ockerbraun matt</t>
  </si>
  <si>
    <t>RAL 8002 Signalbraun matt</t>
  </si>
  <si>
    <t>RAL 8003 Lehmbraun matt</t>
  </si>
  <si>
    <t>RAL 8004 Kupferbraun matt</t>
  </si>
  <si>
    <t>RAL 8007 Rehbraun matt</t>
  </si>
  <si>
    <t>RAL 8008 Olivbraun matt</t>
  </si>
  <si>
    <t>RAL 8011 Nussbraun matt</t>
  </si>
  <si>
    <t>RAL 8012 Rotbraun matt</t>
  </si>
  <si>
    <t>RAL 8014 Sepiabraun matt</t>
  </si>
  <si>
    <t>RAL 8015 Kastanienbraun matt</t>
  </si>
  <si>
    <t>RAL 8016 Mahagonibraun matt</t>
  </si>
  <si>
    <t>RAL 8017 Schokoladen-braun matt</t>
  </si>
  <si>
    <t>RAL 8019 Graubraun matt</t>
  </si>
  <si>
    <t>RAL 8022 Schwarzbraun matt</t>
  </si>
  <si>
    <t>RAL 8023 Orangebraun matt</t>
  </si>
  <si>
    <t>RAL 8024 Beigebraun matt</t>
  </si>
  <si>
    <t>RAL 8025 Blassbraun matt</t>
  </si>
  <si>
    <t>RAL 8028 Terrabraun matt</t>
  </si>
  <si>
    <t>RAL 9002 Grauweiß matt</t>
  </si>
  <si>
    <t>RAL 9003 Signalweiß matt</t>
  </si>
  <si>
    <t>RAL 9004 Signalschwarz matt</t>
  </si>
  <si>
    <t>RAL 9005 Tiefschwarz matt</t>
  </si>
  <si>
    <t>RAL 9011 Graphitschwarz matt</t>
  </si>
  <si>
    <t>RAL 9018 Papyrusweiß matt</t>
  </si>
  <si>
    <t>RAL 1000 Grünbeige HG</t>
  </si>
  <si>
    <t>RAL 1001 Beige HG</t>
  </si>
  <si>
    <t>RAL 1002 Sandgelb HG</t>
  </si>
  <si>
    <t>RAL 1003 Signalgelb HG</t>
  </si>
  <si>
    <t>RAL 1004 Goldgelb HG</t>
  </si>
  <si>
    <t>RAL 1005 Honiggelb HG</t>
  </si>
  <si>
    <t>RAL 1006 Maisgelb HG</t>
  </si>
  <si>
    <t>RAL 1007 Narzissengelb HG</t>
  </si>
  <si>
    <t>RAL 1011 Braunbeige HG</t>
  </si>
  <si>
    <t>RAL 1012 Zitronengelb HG</t>
  </si>
  <si>
    <t>RAL 1013 Perlweiß HG</t>
  </si>
  <si>
    <t>RAL 1014 Elfenbein HG</t>
  </si>
  <si>
    <t>RAL 1015 Hellelfenbein HG</t>
  </si>
  <si>
    <t>RAL 1016 Schwefelgelb HG</t>
  </si>
  <si>
    <t>RAL 1017 Safrangelb HG</t>
  </si>
  <si>
    <t>RAL 1018 Zinkgelb HG</t>
  </si>
  <si>
    <t>RAL 1019 Graubeige HG</t>
  </si>
  <si>
    <t>RAL 1020 Olivgelb HG</t>
  </si>
  <si>
    <t>RAL 1021 Rapsgelb HG</t>
  </si>
  <si>
    <t>RAL 1023 Verkehrsgelb HG</t>
  </si>
  <si>
    <t>RAL 1024 Ockergelb HG</t>
  </si>
  <si>
    <t>RAL 1027 Currygelb HG</t>
  </si>
  <si>
    <t>RAL 1028 Melonengelb HG</t>
  </si>
  <si>
    <t>RAL 1032 Ginstergelb HG</t>
  </si>
  <si>
    <t>RAL 1033 Dahliengelb HG</t>
  </si>
  <si>
    <t>RAL 1034 Pastellgelb HG</t>
  </si>
  <si>
    <t>RAL 1037 Sonnengelb HG</t>
  </si>
  <si>
    <t>RAL 2000 Gelborange HG</t>
  </si>
  <si>
    <t>RAL 2001 Rotorange HG</t>
  </si>
  <si>
    <t>RAL 2002 Blutorange HG</t>
  </si>
  <si>
    <t>RAL 2003 Pastellorange HG</t>
  </si>
  <si>
    <t>RAL 2004 Reinorange HG</t>
  </si>
  <si>
    <t>RAL 2008 Hellrotorange HG</t>
  </si>
  <si>
    <t>RAL 2009 Verkehrsorange HG</t>
  </si>
  <si>
    <t>RAL 2010 Signalorange HG</t>
  </si>
  <si>
    <t>RAL 2011 Tieforange HG</t>
  </si>
  <si>
    <t>RAL 2012 Lachsorange HG</t>
  </si>
  <si>
    <t>RAL 3000 Feuerrot HG</t>
  </si>
  <si>
    <t>RAL 3002 Karminrot HG</t>
  </si>
  <si>
    <t>RAL 3003 Rubinrot HG</t>
  </si>
  <si>
    <t>RAL 3004 Purpurrot HG</t>
  </si>
  <si>
    <t>RAL 3005 Weinrot HG</t>
  </si>
  <si>
    <t>RAL 3007 Schwarzrot HG</t>
  </si>
  <si>
    <t>RAL 3009 Oxidrot HG</t>
  </si>
  <si>
    <t>RAL 3011 Braunrot HG</t>
  </si>
  <si>
    <t>RAL 3012 Beigerot HG</t>
  </si>
  <si>
    <t>RAL 3013 Tomatenrot HG</t>
  </si>
  <si>
    <t>RAL 3014 Altrosa HG</t>
  </si>
  <si>
    <t>RAL 3015 Hellrosa HG</t>
  </si>
  <si>
    <t>RAL 3016 Korallenrot HG</t>
  </si>
  <si>
    <t>RAL 3017 Rosé HG</t>
  </si>
  <si>
    <t>RAL 3018 Erdbeerrot HG</t>
  </si>
  <si>
    <t>RAL 3020 Verkehrsrot HG</t>
  </si>
  <si>
    <t>RAL 3022 Lachsrot HG</t>
  </si>
  <si>
    <t>RAL 3027 Himbeerrot HG</t>
  </si>
  <si>
    <t>RAL 3028 Reinrot HG</t>
  </si>
  <si>
    <t>RAL 3031 Orientrot HG</t>
  </si>
  <si>
    <t>RAL 4001 Rotlila HG</t>
  </si>
  <si>
    <t>RAL 4002 Rotviolett HG</t>
  </si>
  <si>
    <t>RAL 4003 Erikaviolett HG</t>
  </si>
  <si>
    <t>RAL 4004 Bordeauxviolett HG</t>
  </si>
  <si>
    <t>RAL 4005 Blaulila HG</t>
  </si>
  <si>
    <t>RAL 4006 Verkehrspurpur HG</t>
  </si>
  <si>
    <t>RAL 4007 Purpurviolett HG</t>
  </si>
  <si>
    <t>RAL 4008 Signalviolett HG</t>
  </si>
  <si>
    <t>RAL 4009 Pastellviolett HG</t>
  </si>
  <si>
    <t>RAL 4010 Telemagenta HG</t>
  </si>
  <si>
    <t>RAL 5000 Violettblau HG</t>
  </si>
  <si>
    <t>RAL 5001 Grünblau HG</t>
  </si>
  <si>
    <t>RAL 5002 Ultramarinblau HG</t>
  </si>
  <si>
    <t>RAL 5003 Saphirblau HG</t>
  </si>
  <si>
    <t>RAL 5004 Schwarzblau HG</t>
  </si>
  <si>
    <t>RAL 5005 Signalblau HG</t>
  </si>
  <si>
    <t>RAL 5007 Brillantblau HG</t>
  </si>
  <si>
    <t>RAL 5008 Graublau HG</t>
  </si>
  <si>
    <t>RAL 5009 Azurblau HG</t>
  </si>
  <si>
    <t>RAL 5010 Enzianblau HG</t>
  </si>
  <si>
    <t>RAL 5011 Stahlblau HG</t>
  </si>
  <si>
    <t>RAL 5012 Lichtblau HG</t>
  </si>
  <si>
    <t>RAL 5013 Kobaltblau HG</t>
  </si>
  <si>
    <t>RAL 5014 Taubenblau HG</t>
  </si>
  <si>
    <t>RAL 5015 Himmelblau HG</t>
  </si>
  <si>
    <t>RAL 5017 Verkehrsblau HG</t>
  </si>
  <si>
    <t>RAL 5018 Türkisblau HG</t>
  </si>
  <si>
    <t>RAL 5019 Capriblau HG</t>
  </si>
  <si>
    <t>RAL 5020 Ozeanblau HG</t>
  </si>
  <si>
    <t>RAL 5021 Wasserblau HG</t>
  </si>
  <si>
    <t>RAL 5022 Nachtblau HG</t>
  </si>
  <si>
    <t>RAL 5023 Fernblau HG</t>
  </si>
  <si>
    <t>RAL 5024 Pastellblau HG</t>
  </si>
  <si>
    <t>RAL 6000 Patinagrün HG</t>
  </si>
  <si>
    <t>RAL 6001 Smaragdgrün HG</t>
  </si>
  <si>
    <t>RAL 6002 Laubgrün HG</t>
  </si>
  <si>
    <t>RAL 6003 Olivgrün HG</t>
  </si>
  <si>
    <t>RAL 6004 Blaugrün HG</t>
  </si>
  <si>
    <t>RAL 6005 Moosgrün HG</t>
  </si>
  <si>
    <t>RAL 6006 Grauoliv HG</t>
  </si>
  <si>
    <t>RAL 6007 Flaschengrün HG</t>
  </si>
  <si>
    <t>RAL 6008 Braungrün HG</t>
  </si>
  <si>
    <t>RAL 6009 Tannengrün HG</t>
  </si>
  <si>
    <t>RAL 6010 Grasgrün HG</t>
  </si>
  <si>
    <t>RAL 6011 Resedagrün HG</t>
  </si>
  <si>
    <t>RAL 6012 Schwarzgrün HG</t>
  </si>
  <si>
    <t>RAL 6013 Schilfgrün HG</t>
  </si>
  <si>
    <t>RAL 6014 Gelboliv HG</t>
  </si>
  <si>
    <t>RAL 6015 Schwarzoliv HG</t>
  </si>
  <si>
    <t>RAL 6016 Türkisgrün HG</t>
  </si>
  <si>
    <t>RAL 6017 Maigrün HG</t>
  </si>
  <si>
    <t>RAL 6018 Gelbgrün HG</t>
  </si>
  <si>
    <t>RAL 6019 Weißgrün HG</t>
  </si>
  <si>
    <t>RAL 6020 Chromoxidgrün HG</t>
  </si>
  <si>
    <t>RAL 6021 Blassgrün HG</t>
  </si>
  <si>
    <t>RAL 6022 Braunoliv HG</t>
  </si>
  <si>
    <t>RAL 6024 Verkehrsgrün HG</t>
  </si>
  <si>
    <t>RAL 6025 Farngrün HG</t>
  </si>
  <si>
    <t>RAL 6026 Opalgrün HG</t>
  </si>
  <si>
    <t>RAL 6027 Lichtgrün HG</t>
  </si>
  <si>
    <t>RAL 6028 Kieferngrün HG</t>
  </si>
  <si>
    <t>RAL 6029 Minzgrün HG</t>
  </si>
  <si>
    <t>RAL 6032 Signalgrün HG</t>
  </si>
  <si>
    <t>RAL 6033 Minttürkis HG</t>
  </si>
  <si>
    <t>RAL 6034 Pastelltürkis HG</t>
  </si>
  <si>
    <t>RAL 6037 Reingrün HG</t>
  </si>
  <si>
    <t>RAL 7000 Fehgrau HG</t>
  </si>
  <si>
    <t>RAL 7001 Silbergrau HG</t>
  </si>
  <si>
    <t>RAL 7002 Olivgrau HG</t>
  </si>
  <si>
    <t>RAL 7003 Moosgrau HG</t>
  </si>
  <si>
    <t>RAL 7004 Signalgrau HG</t>
  </si>
  <si>
    <t>RAL 7005 Mausgrau HG</t>
  </si>
  <si>
    <t>RAL 7006 Beigegrau HG</t>
  </si>
  <si>
    <t>RAL 7008 Khakigrau HG</t>
  </si>
  <si>
    <t>RAL 7009 Grüngrau HG</t>
  </si>
  <si>
    <t>RAL 7010 Zeltgrau HG</t>
  </si>
  <si>
    <t>RAL 7011 Eisengrau HG</t>
  </si>
  <si>
    <t>RAL 7012 Basaltgrau HG</t>
  </si>
  <si>
    <t>RAL 7013 Braungrau HG</t>
  </si>
  <si>
    <t>RAL 7015 Schiefergrau HG</t>
  </si>
  <si>
    <t>RAL 7016 Anthrazitgrau HG</t>
  </si>
  <si>
    <t>RAL 7021 Schwarzgrau HG</t>
  </si>
  <si>
    <t>RAL 7022 Umbragrau HG</t>
  </si>
  <si>
    <t>RAL 7023 Betongrau HG</t>
  </si>
  <si>
    <t>RAL 7024 Graphitgrau HG</t>
  </si>
  <si>
    <t>RAL 7026 Granitgrau HG</t>
  </si>
  <si>
    <t>RAL 7030 Steingrau HG</t>
  </si>
  <si>
    <t>RAL 7031 Blaugrau HG</t>
  </si>
  <si>
    <t>RAL 7032 Kieselgrau HG</t>
  </si>
  <si>
    <t>RAL 7033 Zementgrau HG</t>
  </si>
  <si>
    <t>RAL 7034 Gelbgrau HG</t>
  </si>
  <si>
    <t>RAL 7035 Lichtgrau HG</t>
  </si>
  <si>
    <t>RAL 7036 Platingrau HG</t>
  </si>
  <si>
    <t>RAL 7037 Staubgrau HG</t>
  </si>
  <si>
    <t>RAL 7038 Achatgrau HG</t>
  </si>
  <si>
    <t>RAL 7039 Quarzgrau HG</t>
  </si>
  <si>
    <t>RAL 7040 Fenstergrau HG</t>
  </si>
  <si>
    <t>RAL 7042 Verkehrsgrau A HG</t>
  </si>
  <si>
    <t>RAL 7043 Verkehrsgrau B HG</t>
  </si>
  <si>
    <t>RAL 7044 Seidengrau HG</t>
  </si>
  <si>
    <t>RAL 7045 Telegrau 1 HG</t>
  </si>
  <si>
    <t>RAL 7046 Telegrau 2 HG</t>
  </si>
  <si>
    <t>RAL 8000 Grünbraun HG</t>
  </si>
  <si>
    <t>RAL 8001 Ockerbraun HG</t>
  </si>
  <si>
    <t>RAL 8002 Signalbraun HG</t>
  </si>
  <si>
    <t>RAL 8003 Lehmbraun HG</t>
  </si>
  <si>
    <t>RAL 8004 Kupferbraun HG</t>
  </si>
  <si>
    <t>RAL 8007 Rehbraun HG</t>
  </si>
  <si>
    <t>RAL 8008 Olivbraun HG</t>
  </si>
  <si>
    <t>RAL 8011 Nussbraun HG</t>
  </si>
  <si>
    <t>RAL 8012 Rotbraun HG</t>
  </si>
  <si>
    <t>RAL 8014 Sepiabraun HG</t>
  </si>
  <si>
    <t>RAL 8015 Kastanienbraun HG</t>
  </si>
  <si>
    <t>RAL 8016 Mahagonibraun HG</t>
  </si>
  <si>
    <t>RAL 8017 Schokoladen-braun HG</t>
  </si>
  <si>
    <t>RAL 8019 Graubraun HG</t>
  </si>
  <si>
    <t>RAL 8022 Schwarzbraun HG</t>
  </si>
  <si>
    <t>RAL 8023 Orangebraun HG</t>
  </si>
  <si>
    <t>RAL 8024 Beigebraun HG</t>
  </si>
  <si>
    <t>RAL 8025 Blassbraun HG</t>
  </si>
  <si>
    <t>RAL 8028 Terrabraun HG</t>
  </si>
  <si>
    <t>RAL 9002 Grauweiß HG</t>
  </si>
  <si>
    <t>RAL 9003 Signalweiß HG</t>
  </si>
  <si>
    <t>RAL 9004 Signalschwarz HG</t>
  </si>
  <si>
    <t>RAL 9005 Tiefschwarz HG</t>
  </si>
  <si>
    <t>RAL 9011 Graphitschwarz HG</t>
  </si>
  <si>
    <t>RAL 9018 Papyrusweiß HG</t>
  </si>
  <si>
    <t>Hellgrau Savo</t>
  </si>
  <si>
    <t>Grau Savo</t>
  </si>
  <si>
    <t>Anthrazit Savo</t>
  </si>
  <si>
    <t>Grafitbraun Oxid</t>
  </si>
  <si>
    <t>Stahl oxidiert</t>
  </si>
  <si>
    <t>Stahlgrafit</t>
  </si>
  <si>
    <t>Beige Basalt</t>
  </si>
  <si>
    <t>Grau Basalt</t>
  </si>
  <si>
    <t>Schwarz Basalt</t>
  </si>
  <si>
    <t>Graubraun Beton</t>
  </si>
  <si>
    <t>Grau Beton</t>
  </si>
  <si>
    <t>Bronze Filo</t>
  </si>
  <si>
    <t>Elfenbein Oxide</t>
  </si>
  <si>
    <t>Rotguss Oxide</t>
  </si>
  <si>
    <t>Rabatt</t>
  </si>
  <si>
    <t>Satiniert</t>
  </si>
  <si>
    <t>Glänzend</t>
  </si>
  <si>
    <t>Weiss Satiniert</t>
  </si>
  <si>
    <t>Magnolia Satiniert</t>
  </si>
  <si>
    <t>Kaschmir Satiniert</t>
  </si>
  <si>
    <t>Grau Satiniert</t>
  </si>
  <si>
    <t>Grau Glänzend</t>
  </si>
  <si>
    <t>Schwarz Glänzend</t>
  </si>
  <si>
    <t>Magnolia Glänzend</t>
  </si>
  <si>
    <t>Weiss Glänzend</t>
  </si>
  <si>
    <t>Schneeweiss Glänzend</t>
  </si>
  <si>
    <t>Arktisches Weiss Satiniert</t>
  </si>
  <si>
    <t>Schneeweiss Satiniert</t>
  </si>
  <si>
    <t>Altweiss Satiniert</t>
  </si>
  <si>
    <t>Mint Satiniert</t>
  </si>
  <si>
    <t>Dunkelgrau Satiniert</t>
  </si>
  <si>
    <t>Arktisches Weiss Glänzend</t>
  </si>
  <si>
    <t>Altweiss Glänzend</t>
  </si>
  <si>
    <t>Kaschmir Glänzend</t>
  </si>
  <si>
    <t>Mint Glänzend</t>
  </si>
  <si>
    <t>Dunkelgrau Glänzend</t>
  </si>
  <si>
    <t>Spiegel Glänzend</t>
  </si>
  <si>
    <t>Artikel Nr auswählen</t>
  </si>
  <si>
    <t>Rabattaktion</t>
  </si>
  <si>
    <t>Auftragskostenpauschale</t>
  </si>
  <si>
    <t>Endpreis (inkl. 19% MWSt)</t>
  </si>
  <si>
    <t>Preis für Ihre Auswahl (inkl. 19% MWSt)</t>
  </si>
  <si>
    <t>Endpreis netto (ohne MWSt)</t>
  </si>
  <si>
    <t>Mehrwertsteuer 19%</t>
  </si>
  <si>
    <t>Anschlag</t>
  </si>
  <si>
    <t>Fronten24.de - Inh. Matthias Prang - Wilkfeld 12 - 34454 Bad Arolsen - Tel. 0 56 91 / 8 88 97 18 - email: info@fronten24.de - Ust-ID: DE234623483</t>
  </si>
  <si>
    <t>Bitte speichern Sie dazu diese Excel Liste auf Ihren PC</t>
  </si>
  <si>
    <t>Bestellung@fronten24.de</t>
  </si>
  <si>
    <t>und senden uns diese per email an:</t>
  </si>
  <si>
    <t>Gerne können Sie dieses Formular auch zur Bestellung nutzen.</t>
  </si>
  <si>
    <t>Zahlungsbedingung: Vorkasse</t>
  </si>
  <si>
    <t>Links</t>
  </si>
  <si>
    <t>Rechts</t>
  </si>
  <si>
    <t>Oben</t>
  </si>
  <si>
    <t>Unten</t>
  </si>
  <si>
    <t>Anschließend können Sie unterhalb der Tabelle sehen wieviel die verschiedenen Fronten kosten.</t>
  </si>
  <si>
    <t>Geben Sie in diese Liste Ihre Frontenmaße ein.</t>
  </si>
  <si>
    <t>Was kosten meine neue Fronten?</t>
  </si>
  <si>
    <t>Straße, Nr.</t>
  </si>
  <si>
    <t>Bitte geben Sie uns Ihre Kontaktdaten an:</t>
  </si>
  <si>
    <t>4.</t>
  </si>
  <si>
    <t>Aufschlag geölt</t>
  </si>
  <si>
    <t>Aufschlag Natur lackiert</t>
  </si>
  <si>
    <t>Summe</t>
  </si>
  <si>
    <t>Scharniere</t>
  </si>
  <si>
    <t>Topfbandscharnier 110° (Standard)</t>
  </si>
  <si>
    <t>Topfbandscharnier 110° (Selbstbremsend)</t>
  </si>
  <si>
    <t>Keine</t>
  </si>
  <si>
    <t>Anzahl SB</t>
  </si>
  <si>
    <t>Standard</t>
  </si>
  <si>
    <t>Selbstbremsend</t>
  </si>
  <si>
    <t>In 4 Schritten zur Bestellung</t>
  </si>
  <si>
    <t>Softmatt (Kante farbgleich)</t>
  </si>
  <si>
    <t>Softmatt (Kante 2-farbig)</t>
  </si>
  <si>
    <t>Hochglanz (Kante farbgleich)</t>
  </si>
  <si>
    <t>Hochglanz (Kante 2-farbig)</t>
  </si>
  <si>
    <t>Edelstahloptik (PET)</t>
  </si>
  <si>
    <r>
      <t xml:space="preserve">Verdi, Monet, Vivaldi, Berlioz, Mozart, Rossini. Stradivari, Miro, 
Chagall 60, Chagall 90, Wave </t>
    </r>
    <r>
      <rPr>
        <b/>
        <sz val="11"/>
        <color theme="1"/>
        <rFont val="Calibri"/>
        <family val="2"/>
        <scheme val="minor"/>
      </rPr>
      <t>in Seidenmatt (Lagerfarbe)</t>
    </r>
  </si>
  <si>
    <r>
      <t xml:space="preserve">Verdi, Monet, Vivaldi, Berlioz, Mozart, Rossini. Stradivari, Miro, Wave </t>
    </r>
    <r>
      <rPr>
        <b/>
        <sz val="11"/>
        <color theme="1"/>
        <rFont val="Calibri"/>
        <family val="2"/>
        <scheme val="minor"/>
      </rPr>
      <t>in Hochglanz (Lagerfarbe)</t>
    </r>
  </si>
  <si>
    <r>
      <t xml:space="preserve">Verdi, Monet, Vivaldi, Berlioz, Mozart, Rossini. Stradivari, Miro, Chagall 60, Chagall 90, Wave </t>
    </r>
    <r>
      <rPr>
        <b/>
        <sz val="11"/>
        <color theme="1"/>
        <rFont val="Calibri"/>
        <family val="2"/>
        <scheme val="minor"/>
      </rPr>
      <t>in Seidenmatt (RAL Farbe)</t>
    </r>
  </si>
  <si>
    <r>
      <t xml:space="preserve">Verdi, Monet, Vivaldi, Berlioz, Mozart, Rossini. Stradivari, Miro, Wave </t>
    </r>
    <r>
      <rPr>
        <b/>
        <sz val="11"/>
        <color theme="1"/>
        <rFont val="Calibri"/>
        <family val="2"/>
        <scheme val="minor"/>
      </rPr>
      <t>in Hochglanz (RAL Farbe)</t>
    </r>
  </si>
  <si>
    <t>Grip (Grifflose Front) in Seidenmatt (Lagerfarbe)</t>
  </si>
  <si>
    <t>Grip (Grifflose Front) in Hochglanz (Lagerfarbe)</t>
  </si>
  <si>
    <t>Grip (Grifflose Front) in Seidenmatt (RAL Farbe)</t>
  </si>
  <si>
    <t>Lackfronten weitere</t>
  </si>
  <si>
    <t>31 Softmatt (Kante farbgleich)</t>
  </si>
  <si>
    <t>32 Softmatt (Kante 2-farbig)</t>
  </si>
  <si>
    <t>33 Hochglanz (Kante farbgleich)</t>
  </si>
  <si>
    <t>34 Hochglanz (Kante 2-farbig)</t>
  </si>
  <si>
    <t>35 Edelstahloptik (PET)</t>
  </si>
  <si>
    <t>71 Keramikfronten</t>
  </si>
  <si>
    <t>Weiss</t>
  </si>
  <si>
    <t>Superhell</t>
  </si>
  <si>
    <t>Hellgrau</t>
  </si>
  <si>
    <t>Mittelgrau</t>
  </si>
  <si>
    <t>Schokobraun</t>
  </si>
  <si>
    <t>Dunkelgrau</t>
  </si>
  <si>
    <r>
      <t xml:space="preserve">Grip (Grifflose Front) </t>
    </r>
    <r>
      <rPr>
        <b/>
        <sz val="11"/>
        <color theme="1"/>
        <rFont val="Calibri"/>
        <family val="2"/>
        <scheme val="minor"/>
      </rPr>
      <t>in Seidenmatt (Lagerfarbe)</t>
    </r>
  </si>
  <si>
    <r>
      <t xml:space="preserve">Grip (Grifflose Front) </t>
    </r>
    <r>
      <rPr>
        <b/>
        <sz val="11"/>
        <color theme="1"/>
        <rFont val="Calibri"/>
        <family val="2"/>
        <scheme val="minor"/>
      </rPr>
      <t>in Hochglanz (Lagerfarbe)</t>
    </r>
  </si>
  <si>
    <r>
      <t xml:space="preserve">Grip (Grifflose Front) </t>
    </r>
    <r>
      <rPr>
        <b/>
        <sz val="11"/>
        <color theme="1"/>
        <rFont val="Calibri"/>
        <family val="2"/>
        <scheme val="minor"/>
      </rPr>
      <t>in Seidenmatt (RAL Farbe)</t>
    </r>
  </si>
  <si>
    <t>Lackfronten in Seidenmatt (Lagerfarbe)</t>
  </si>
  <si>
    <t>Lackfronten in Hochglanz (Lagerfarbe)</t>
  </si>
  <si>
    <t>Lackfronten in Seidenmatt (RAL Farbe)</t>
  </si>
  <si>
    <t>Lackfronten in Hochglanz (RAL Farbe)</t>
  </si>
  <si>
    <t>41 Lackfronten in Seidenmatt (Lagerfarbe)</t>
  </si>
  <si>
    <t>42 Lackfronten in Hochglanz (Lagerfarbe)</t>
  </si>
  <si>
    <t>43 Lackfronten in Seidenmatt (RAL Farbe)</t>
  </si>
  <si>
    <t>44 Lackfronten in Hochglanz (RAL Farbe)</t>
  </si>
  <si>
    <t>Verdi-R2</t>
  </si>
  <si>
    <t>Monet-R3</t>
  </si>
  <si>
    <t>Vivaldi</t>
  </si>
  <si>
    <t>Chagall-60</t>
  </si>
  <si>
    <t>Chagall-90</t>
  </si>
  <si>
    <t>Berlioz</t>
  </si>
  <si>
    <t>Mozart</t>
  </si>
  <si>
    <t>Rossini</t>
  </si>
  <si>
    <t>Betonfront Picasso</t>
  </si>
  <si>
    <t>Stradivari</t>
  </si>
  <si>
    <t>Miro</t>
  </si>
  <si>
    <t>Wave</t>
  </si>
  <si>
    <t>46 Grip (Grifflose Front) in Seidenmatt (Lagerfarbe)</t>
  </si>
  <si>
    <t>47 Grip (Grifflose Front) in Hochglanz (Lagerfarbe)</t>
  </si>
  <si>
    <t>48 Grip (Grifflose Front) in Seidenmatt (RAL Farbe)</t>
  </si>
  <si>
    <t>49 Grip (Grifflose Front) in Seidenmatt (RAL Farbe)</t>
  </si>
  <si>
    <t>Lackfront Grip</t>
  </si>
  <si>
    <t>Reinweiss matt 9010</t>
  </si>
  <si>
    <t>Cremeweiss matt 9001</t>
  </si>
  <si>
    <t>Cappuccino matt 759</t>
  </si>
  <si>
    <t>Signalrot matt 3001</t>
  </si>
  <si>
    <t>Telegrau matt 7047</t>
  </si>
  <si>
    <t>Anthrazit grau matt 751</t>
  </si>
  <si>
    <t>Verkehrsschwarz matt 9017</t>
  </si>
  <si>
    <t>Verkehrsweiss matt 9016</t>
  </si>
  <si>
    <t>Reinweiss HG 9010</t>
  </si>
  <si>
    <t>Verkehrsweiss HG 9016</t>
  </si>
  <si>
    <t>Cremeweiss HG 9001</t>
  </si>
  <si>
    <t>Cappuccino HG 758</t>
  </si>
  <si>
    <t>Signalrot HG 3001</t>
  </si>
  <si>
    <t>Telegrau HG 7047</t>
  </si>
  <si>
    <t>Anthrazit grau HG 750</t>
  </si>
  <si>
    <t>Verkehrsschwarz HG 9017</t>
  </si>
  <si>
    <t>Grau-Beige 85468E matt</t>
  </si>
  <si>
    <t>Grau 85735E matt</t>
  </si>
  <si>
    <t>Grau met. 85688E matt</t>
  </si>
  <si>
    <t>Beige 7496E matt</t>
  </si>
  <si>
    <t>Dunkelbeige 7498E matt</t>
  </si>
  <si>
    <t>Beige met. 7591E matt</t>
  </si>
  <si>
    <t>Blau 4702E matt</t>
  </si>
  <si>
    <t>Cappuccino 7368S</t>
  </si>
  <si>
    <t>Bordeaux Rot 3216S</t>
  </si>
  <si>
    <t>Cacao 6251S</t>
  </si>
  <si>
    <t>Braun 6270S</t>
  </si>
  <si>
    <t>Weiss met. 11035E</t>
  </si>
  <si>
    <t>Blau met. 4562E</t>
  </si>
  <si>
    <t>Schwarz met. 8427E</t>
  </si>
  <si>
    <t>Grün 5357E</t>
  </si>
  <si>
    <t>Blau 4644E</t>
  </si>
  <si>
    <t>Arktisches Weiss 11049</t>
  </si>
  <si>
    <t>Grau-Beige 85468E</t>
  </si>
  <si>
    <t>Violett 4548E</t>
  </si>
  <si>
    <t>Dunkles Dunkelgrau 85382E</t>
  </si>
  <si>
    <t>Anthrazit 265P</t>
  </si>
  <si>
    <t>Braun 243P</t>
  </si>
  <si>
    <t>Eiche Natur 877 SU</t>
  </si>
  <si>
    <t>Gletscheweiss 2306</t>
  </si>
  <si>
    <t>Vanillelight 0851</t>
  </si>
  <si>
    <t>Tundrabirke 102 NA</t>
  </si>
  <si>
    <t>Atram Eiche 0665</t>
  </si>
  <si>
    <t>Cameroonbrown 25726 NM</t>
  </si>
  <si>
    <t>Oxid Dark Brown 5579</t>
  </si>
  <si>
    <t>Eiche Evoke Fossil K5575</t>
  </si>
  <si>
    <t>Kernbuche 37706 NM</t>
  </si>
  <si>
    <t>Schwarz 0080</t>
  </si>
  <si>
    <t>Eiche Sägeschnitt K5412</t>
  </si>
  <si>
    <t>Eiche Classic K5414</t>
  </si>
  <si>
    <t>Eiche Cognac K5413</t>
  </si>
  <si>
    <t>Eiche Sanremo 34140</t>
  </si>
  <si>
    <t>Silberfichte Nature K0920</t>
  </si>
  <si>
    <t>Achatgrau K2171</t>
  </si>
  <si>
    <t>Taupe K27166</t>
  </si>
  <si>
    <t>Native Oak Light K4410</t>
  </si>
  <si>
    <t>Creme Beige - F4280047</t>
  </si>
  <si>
    <t>Classico Chinarot - F4290129</t>
  </si>
  <si>
    <t>Classico Grau - F4290123</t>
  </si>
  <si>
    <t>Perfect Touch Frostwhite - F4275001</t>
  </si>
  <si>
    <t>Classico Ivory matt - F4280040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</si>
</sst>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0" fillId="0" borderId="8" xfId="0" applyBorder="1"/>
    <xf numFmtId="0" fontId="0" fillId="0" borderId="14" xfId="0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9" xfId="0" applyFill="1" applyBorder="1"/>
    <xf numFmtId="0" fontId="0" fillId="4" borderId="21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2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5" xfId="0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2" fontId="0" fillId="5" borderId="0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 applyBorder="1"/>
    <xf numFmtId="44" fontId="0" fillId="5" borderId="0" xfId="1" applyFont="1" applyFill="1" applyBorder="1"/>
    <xf numFmtId="44" fontId="0" fillId="5" borderId="0" xfId="1" applyFont="1" applyFill="1" applyBorder="1" applyAlignment="1">
      <alignment horizontal="center"/>
    </xf>
    <xf numFmtId="44" fontId="0" fillId="5" borderId="0" xfId="0" applyNumberFormat="1" applyFill="1" applyBorder="1"/>
    <xf numFmtId="44" fontId="2" fillId="5" borderId="0" xfId="1" applyFont="1" applyFill="1" applyBorder="1"/>
    <xf numFmtId="0" fontId="0" fillId="5" borderId="0" xfId="0" applyFill="1" applyBorder="1" applyAlignment="1">
      <alignment horizontal="left"/>
    </xf>
    <xf numFmtId="44" fontId="0" fillId="5" borderId="0" xfId="1" applyFont="1" applyFill="1" applyAlignment="1">
      <alignment horizontal="center"/>
    </xf>
    <xf numFmtId="0" fontId="4" fillId="5" borderId="0" xfId="0" applyFont="1" applyFill="1"/>
    <xf numFmtId="0" fontId="0" fillId="5" borderId="1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0" fontId="0" fillId="5" borderId="7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4" fillId="5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44" fontId="0" fillId="0" borderId="4" xfId="1" applyFont="1" applyBorder="1" applyAlignment="1" applyProtection="1">
      <alignment horizontal="center"/>
      <protection hidden="1"/>
    </xf>
    <xf numFmtId="44" fontId="0" fillId="0" borderId="6" xfId="1" applyFont="1" applyBorder="1" applyAlignment="1" applyProtection="1">
      <alignment horizontal="center"/>
      <protection hidden="1"/>
    </xf>
    <xf numFmtId="44" fontId="0" fillId="0" borderId="9" xfId="1" applyFont="1" applyBorder="1" applyAlignment="1" applyProtection="1">
      <alignment horizontal="center"/>
      <protection hidden="1"/>
    </xf>
    <xf numFmtId="44" fontId="0" fillId="5" borderId="0" xfId="1" applyFont="1" applyFill="1" applyAlignment="1" applyProtection="1">
      <alignment horizontal="center"/>
      <protection hidden="1"/>
    </xf>
    <xf numFmtId="44" fontId="0" fillId="0" borderId="13" xfId="1" applyFont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44" fontId="0" fillId="0" borderId="16" xfId="1" applyFont="1" applyBorder="1" applyAlignment="1" applyProtection="1">
      <alignment horizontal="center"/>
      <protection hidden="1"/>
    </xf>
    <xf numFmtId="0" fontId="0" fillId="4" borderId="20" xfId="0" applyFill="1" applyBorder="1" applyProtection="1">
      <protection hidden="1"/>
    </xf>
    <xf numFmtId="44" fontId="0" fillId="4" borderId="22" xfId="1" applyFont="1" applyFill="1" applyBorder="1" applyProtection="1">
      <protection hidden="1"/>
    </xf>
    <xf numFmtId="44" fontId="0" fillId="4" borderId="22" xfId="1" applyFont="1" applyFill="1" applyBorder="1" applyAlignment="1" applyProtection="1">
      <alignment horizontal="center"/>
      <protection hidden="1"/>
    </xf>
    <xf numFmtId="44" fontId="0" fillId="4" borderId="6" xfId="1" applyFont="1" applyFill="1" applyBorder="1" applyProtection="1">
      <protection hidden="1"/>
    </xf>
    <xf numFmtId="44" fontId="0" fillId="4" borderId="22" xfId="0" applyNumberFormat="1" applyFill="1" applyBorder="1" applyProtection="1">
      <protection hidden="1"/>
    </xf>
    <xf numFmtId="44" fontId="0" fillId="4" borderId="6" xfId="0" applyNumberFormat="1" applyFill="1" applyBorder="1" applyProtection="1">
      <protection hidden="1"/>
    </xf>
    <xf numFmtId="44" fontId="2" fillId="4" borderId="22" xfId="1" applyFont="1" applyFill="1" applyBorder="1" applyProtection="1">
      <protection hidden="1"/>
    </xf>
    <xf numFmtId="0" fontId="0" fillId="4" borderId="9" xfId="0" applyFill="1" applyBorder="1" applyProtection="1"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2" fontId="0" fillId="5" borderId="0" xfId="0" applyNumberFormat="1" applyFill="1" applyProtection="1"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2" fontId="0" fillId="3" borderId="0" xfId="0" applyNumberFormat="1" applyFill="1" applyProtection="1">
      <protection hidden="1"/>
    </xf>
    <xf numFmtId="0" fontId="0" fillId="0" borderId="0" xfId="0" applyAlignment="1" applyProtection="1">
      <protection hidden="1"/>
    </xf>
    <xf numFmtId="44" fontId="0" fillId="0" borderId="0" xfId="0" applyNumberFormat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5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44" fontId="0" fillId="5" borderId="0" xfId="1" applyFont="1" applyFill="1" applyBorder="1" applyAlignment="1" applyProtection="1">
      <alignment horizontal="center"/>
      <protection hidden="1"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>
      <alignment vertical="center"/>
    </xf>
    <xf numFmtId="44" fontId="0" fillId="0" borderId="4" xfId="1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44" fontId="0" fillId="0" borderId="13" xfId="1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11" xfId="0" applyBorder="1" applyAlignment="1">
      <alignment horizontal="left" wrapText="1"/>
    </xf>
    <xf numFmtId="0" fontId="0" fillId="5" borderId="0" xfId="0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7" fillId="5" borderId="0" xfId="2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12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 applyProtection="1">
      <alignment horizontal="left"/>
      <protection hidden="1"/>
    </xf>
  </cellXfs>
  <cellStyles count="3">
    <cellStyle name="Link" xfId="2" builtinId="8"/>
    <cellStyle name="Standard" xfId="0" builtinId="0"/>
    <cellStyle name="Währung" xfId="1" builtinId="4"/>
  </cellStyles>
  <dxfs count="56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609599</xdr:colOff>
      <xdr:row>0</xdr:row>
      <xdr:rowOff>1</xdr:rowOff>
    </xdr:from>
    <xdr:to>
      <xdr:col>12</xdr:col>
      <xdr:colOff>152399</xdr:colOff>
      <xdr:row>4</xdr:row>
      <xdr:rowOff>37698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135DF94-5E5D-4ECF-9081-26E9847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49" y="1"/>
          <a:ext cx="2543175" cy="8758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_Modelle" displayName="tab_Modelle" ref="W7:AV26" totalsRowShown="0" headerRowDxfId="55" dataDxfId="54">
  <autoFilter ref="W7:AV26" xr:uid="{00000000-0009-0000-0100-000001000000}"/>
  <tableColumns count="26">
    <tableColumn id="1" xr3:uid="{00000000-0010-0000-0000-000001000000}" name="11 Front mit ABS Kante" dataDxfId="53"/>
    <tableColumn id="2" xr3:uid="{00000000-0010-0000-0000-000002000000}" name="12 Front mit Laserkante" dataDxfId="52"/>
    <tableColumn id="3" xr3:uid="{00000000-0010-0000-0000-000003000000}" name="13 Front mit Betonoptik" dataDxfId="51"/>
    <tableColumn id="30" xr3:uid="{00000000-0010-0000-0000-00001E000000}" name="14 Front mit ABS Kante (Sonderdekore)" dataDxfId="50"/>
    <tableColumn id="4" xr3:uid="{00000000-0010-0000-0000-000004000000}" name="21 Rom-R2, -R3, -R5, -R8, Prag Eckig, Prag Rund, Wien-19" dataDxfId="49"/>
    <tableColumn id="5" xr3:uid="{00000000-0010-0000-0000-000005000000}" name="22 Wien-22" dataDxfId="48"/>
    <tableColumn id="6" xr3:uid="{00000000-0010-0000-0000-000006000000}" name="23 Warschau, Belgrad, Stockholm" dataDxfId="47"/>
    <tableColumn id="9" xr3:uid="{00000000-0010-0000-0000-000009000000}" name="24 London, Paris, Madrid" dataDxfId="46"/>
    <tableColumn id="10" xr3:uid="{00000000-0010-0000-0000-00000A000000}" name="25 Berlin-60, Berlin-85" dataDxfId="45"/>
    <tableColumn id="11" xr3:uid="{00000000-0010-0000-0000-00000B000000}" name="31 Softmatt (Kante farbgleich)" dataDxfId="44"/>
    <tableColumn id="12" xr3:uid="{00000000-0010-0000-0000-00000C000000}" name="32 Softmatt (Kante 2-farbig)" dataDxfId="43"/>
    <tableColumn id="13" xr3:uid="{00000000-0010-0000-0000-00000D000000}" name="33 Hochglanz (Kante farbgleich)" dataDxfId="42"/>
    <tableColumn id="14" xr3:uid="{00000000-0010-0000-0000-00000E000000}" name="34 Hochglanz (Kante 2-farbig)" dataDxfId="41"/>
    <tableColumn id="15" xr3:uid="{00000000-0010-0000-0000-00000F000000}" name="35 Edelstahloptik (PET)" dataDxfId="40"/>
    <tableColumn id="16" xr3:uid="{00000000-0010-0000-0000-000010000000}" name="41 Lackfronten in Seidenmatt (Lagerfarbe)" dataDxfId="39"/>
    <tableColumn id="17" xr3:uid="{00000000-0010-0000-0000-000011000000}" name="42 Lackfronten in Hochglanz (Lagerfarbe)" dataDxfId="38"/>
    <tableColumn id="18" xr3:uid="{00000000-0010-0000-0000-000012000000}" name="43 Lackfronten in Seidenmatt (RAL Farbe)" dataDxfId="37"/>
    <tableColumn id="19" xr3:uid="{00000000-0010-0000-0000-000013000000}" name="44 Lackfronten in Hochglanz (RAL Farbe)" dataDxfId="36"/>
    <tableColumn id="20" xr3:uid="{00000000-0010-0000-0000-000014000000}" name="45 Picasso Beton" dataDxfId="35"/>
    <tableColumn id="21" xr3:uid="{00000000-0010-0000-0000-000015000000}" name="51 Glasfronten aus Acryl" dataDxfId="34"/>
    <tableColumn id="22" xr3:uid="{00000000-0010-0000-0000-000016000000}" name="52 Glasfronten aus Echtglas" dataDxfId="33"/>
    <tableColumn id="23" xr3:uid="{00000000-0010-0000-0000-000017000000}" name="46 Grip (Grifflose Front) in Seidenmatt (Lagerfarbe)" dataDxfId="32"/>
    <tableColumn id="24" xr3:uid="{00000000-0010-0000-0000-000018000000}" name="47 Grip (Grifflose Front) in Hochglanz (Lagerfarbe)" dataDxfId="31"/>
    <tableColumn id="25" xr3:uid="{00000000-0010-0000-0000-000019000000}" name="48 Grip (Grifflose Front) in Seidenmatt (RAL Farbe)" dataDxfId="30"/>
    <tableColumn id="26" xr3:uid="{00000000-0010-0000-0000-00001A000000}" name="49 Grip (Grifflose Front) in Seidenmatt (RAL Farbe)" dataDxfId="29"/>
    <tableColumn id="27" xr3:uid="{00000000-0010-0000-0000-00001B000000}" name="71 Keramikfronten" dataDxfId="2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_Dekore" displayName="tab_Dekore" ref="AX7:BW204" totalsRowShown="0" headerRowDxfId="27" dataDxfId="26">
  <autoFilter ref="AX7:BW204" xr:uid="{00000000-0009-0000-0100-000002000000}"/>
  <sortState xmlns:xlrd2="http://schemas.microsoft.com/office/spreadsheetml/2017/richdata2" ref="AX8:BW88">
    <sortCondition ref="BI7:BI88"/>
  </sortState>
  <tableColumns count="26">
    <tableColumn id="1" xr3:uid="{00000000-0010-0000-0100-000001000000}" name="11 Front mit ABS Kante" dataDxfId="25"/>
    <tableColumn id="8" xr3:uid="{00000000-0010-0000-0100-000008000000}" name="12 Front mit Laserkante" dataDxfId="24"/>
    <tableColumn id="9" xr3:uid="{00000000-0010-0000-0100-000009000000}" name="13 Front mit Betonoptik" dataDxfId="23"/>
    <tableColumn id="66" xr3:uid="{00000000-0010-0000-0100-000042000000}" name="14 Front mit ABS Kante (Sonderdekore)" dataDxfId="22"/>
    <tableColumn id="10" xr3:uid="{00000000-0010-0000-0100-00000A000000}" name="21 Rom-R2, -R3, -R5, -R8, Prag Eckig, Prag Rund, Wien-19" dataDxfId="21"/>
    <tableColumn id="11" xr3:uid="{00000000-0010-0000-0100-00000B000000}" name="22 Wien-22" dataDxfId="20"/>
    <tableColumn id="12" xr3:uid="{00000000-0010-0000-0100-00000C000000}" name="23 Warschau, Belgrad, Stockholm" dataDxfId="19"/>
    <tableColumn id="13" xr3:uid="{00000000-0010-0000-0100-00000D000000}" name="24 London, Paris, Madrid" dataDxfId="18"/>
    <tableColumn id="14" xr3:uid="{00000000-0010-0000-0100-00000E000000}" name="25 Berlin-60, Berlin-85" dataDxfId="17"/>
    <tableColumn id="15" xr3:uid="{00000000-0010-0000-0100-00000F000000}" name="31 Softmatt (Kante farbgleich)" dataDxfId="16"/>
    <tableColumn id="16" xr3:uid="{00000000-0010-0000-0100-000010000000}" name="32 Softmatt (Kante 2-farbig)" dataDxfId="15"/>
    <tableColumn id="17" xr3:uid="{00000000-0010-0000-0100-000011000000}" name="33 Hochglanz (Kante farbgleich)" dataDxfId="14"/>
    <tableColumn id="18" xr3:uid="{00000000-0010-0000-0100-000012000000}" name="34 Hochglanz (Kante 2-farbig)" dataDxfId="13"/>
    <tableColumn id="19" xr3:uid="{00000000-0010-0000-0100-000013000000}" name="35 Edelstahloptik (PET)" dataDxfId="12"/>
    <tableColumn id="20" xr3:uid="{00000000-0010-0000-0100-000014000000}" name="41 Lackfronten in Seidenmatt (Lagerfarbe)" dataDxfId="11"/>
    <tableColumn id="21" xr3:uid="{00000000-0010-0000-0100-000015000000}" name="42 Lackfronten in Hochglanz (Lagerfarbe)" dataDxfId="10"/>
    <tableColumn id="22" xr3:uid="{00000000-0010-0000-0100-000016000000}" name="43 Lackfronten in Seidenmatt (RAL Farbe)" dataDxfId="9"/>
    <tableColumn id="23" xr3:uid="{00000000-0010-0000-0100-000017000000}" name="44 Lackfronten in Hochglanz (RAL Farbe)" dataDxfId="8"/>
    <tableColumn id="24" xr3:uid="{00000000-0010-0000-0100-000018000000}" name="45 Picasso Beton" dataDxfId="7"/>
    <tableColumn id="25" xr3:uid="{00000000-0010-0000-0100-000019000000}" name="51 Glasfronten aus Acryl" dataDxfId="6"/>
    <tableColumn id="26" xr3:uid="{00000000-0010-0000-0100-00001A000000}" name="52 Glasfronten aus Echtglas" dataDxfId="5"/>
    <tableColumn id="27" xr3:uid="{00000000-0010-0000-0100-00001B000000}" name="46 Grip (Grifflose Front) in Seidenmatt (Lagerfarbe)" dataDxfId="4"/>
    <tableColumn id="28" xr3:uid="{00000000-0010-0000-0100-00001C000000}" name="47 Grip (Grifflose Front) in Hochglanz (Lagerfarbe)" dataDxfId="3"/>
    <tableColumn id="29" xr3:uid="{00000000-0010-0000-0100-00001D000000}" name="48 Grip (Grifflose Front) in Seidenmatt (RAL Farbe)" dataDxfId="2"/>
    <tableColumn id="30" xr3:uid="{00000000-0010-0000-0100-00001E000000}" name="49 Grip (Grifflose Front) in Seidenmatt (RAL Farbe)" dataDxfId="1"/>
    <tableColumn id="31" xr3:uid="{00000000-0010-0000-0100-00001F000000}" name="71 Keramikfront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ellung@fronten24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94"/>
  <sheetViews>
    <sheetView tabSelected="1" zoomScaleNormal="100" workbookViewId="0">
      <selection activeCell="B6" sqref="B6"/>
    </sheetView>
  </sheetViews>
  <sheetFormatPr baseColWidth="10" defaultColWidth="11.42578125" defaultRowHeight="15" x14ac:dyDescent="0.25"/>
  <cols>
    <col min="1" max="1" width="4.140625" customWidth="1"/>
    <col min="2" max="2" width="6.140625" customWidth="1"/>
    <col min="3" max="3" width="5.7109375" bestFit="1" customWidth="1"/>
    <col min="4" max="4" width="6.42578125" bestFit="1" customWidth="1"/>
    <col min="5" max="5" width="41.7109375" customWidth="1"/>
    <col min="6" max="9" width="10.7109375" style="1" customWidth="1"/>
    <col min="10" max="12" width="11.42578125" customWidth="1"/>
    <col min="13" max="13" width="2.28515625" customWidth="1"/>
    <col min="14" max="14" width="11.42578125" customWidth="1"/>
    <col min="15" max="15" width="14.5703125" style="75" hidden="1" customWidth="1"/>
    <col min="16" max="16" width="22.28515625" style="75" hidden="1" customWidth="1"/>
    <col min="17" max="17" width="14.85546875" style="75" hidden="1" customWidth="1"/>
    <col min="18" max="18" width="14.7109375" style="75" hidden="1" customWidth="1"/>
    <col min="19" max="44" width="11.42578125" style="76" hidden="1" customWidth="1"/>
  </cols>
  <sheetData>
    <row r="1" spans="1:44" ht="21" x14ac:dyDescent="0.35">
      <c r="A1" s="27" t="s">
        <v>0</v>
      </c>
      <c r="B1" s="28"/>
      <c r="C1" s="28"/>
      <c r="D1" s="28"/>
      <c r="E1" s="28"/>
      <c r="F1" s="29"/>
      <c r="G1" s="29"/>
      <c r="H1" s="29"/>
      <c r="I1" s="29"/>
      <c r="J1" s="28"/>
      <c r="K1" s="28"/>
      <c r="L1" s="28"/>
      <c r="M1" s="28"/>
    </row>
    <row r="2" spans="1:44" s="28" customFormat="1" x14ac:dyDescent="0.25">
      <c r="A2" s="52" t="s">
        <v>615</v>
      </c>
      <c r="B2" s="52"/>
      <c r="C2" s="52"/>
      <c r="D2" s="52"/>
      <c r="E2" s="52"/>
      <c r="F2" s="51"/>
      <c r="G2" s="51"/>
      <c r="H2" s="51"/>
      <c r="I2" s="29"/>
      <c r="O2" s="64"/>
      <c r="P2" s="64"/>
      <c r="Q2" s="64"/>
      <c r="R2" s="64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</row>
    <row r="3" spans="1:44" s="28" customFormat="1" x14ac:dyDescent="0.25">
      <c r="A3" s="52" t="s">
        <v>614</v>
      </c>
      <c r="B3" s="52"/>
      <c r="C3" s="52"/>
      <c r="D3" s="52"/>
      <c r="E3" s="52"/>
      <c r="F3" s="51"/>
      <c r="G3" s="51"/>
      <c r="H3" s="51"/>
      <c r="I3" s="29"/>
      <c r="O3" s="64"/>
      <c r="P3" s="64"/>
      <c r="Q3" s="64"/>
      <c r="R3" s="64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s="28" customFormat="1" x14ac:dyDescent="0.25">
      <c r="F4" s="110" t="s">
        <v>8</v>
      </c>
      <c r="G4" s="110"/>
      <c r="H4" s="110"/>
      <c r="I4" s="110"/>
      <c r="O4" s="64"/>
      <c r="P4" s="64"/>
      <c r="Q4" s="64"/>
      <c r="R4" s="64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s="32" customFormat="1" x14ac:dyDescent="0.25">
      <c r="A5" s="8" t="s">
        <v>10</v>
      </c>
      <c r="B5" s="8" t="s">
        <v>1</v>
      </c>
      <c r="C5" s="9" t="s">
        <v>2</v>
      </c>
      <c r="D5" s="9" t="s">
        <v>3</v>
      </c>
      <c r="E5" s="8" t="s">
        <v>40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603</v>
      </c>
      <c r="K5" s="9" t="s">
        <v>43</v>
      </c>
      <c r="L5" s="9" t="s">
        <v>44</v>
      </c>
      <c r="M5" s="30"/>
      <c r="N5" s="31"/>
      <c r="O5" s="78" t="s">
        <v>41</v>
      </c>
      <c r="P5" s="78" t="s">
        <v>42</v>
      </c>
      <c r="Q5" s="78" t="s">
        <v>45</v>
      </c>
      <c r="R5" s="78" t="s">
        <v>46</v>
      </c>
      <c r="S5" s="79">
        <v>11</v>
      </c>
      <c r="T5" s="79">
        <v>12</v>
      </c>
      <c r="U5" s="79">
        <v>13</v>
      </c>
      <c r="V5" s="79">
        <v>14</v>
      </c>
      <c r="W5" s="79">
        <v>21</v>
      </c>
      <c r="X5" s="79">
        <v>22</v>
      </c>
      <c r="Y5" s="79">
        <v>23</v>
      </c>
      <c r="Z5" s="79">
        <v>24</v>
      </c>
      <c r="AA5" s="79">
        <v>25</v>
      </c>
      <c r="AB5" s="79">
        <v>31</v>
      </c>
      <c r="AC5" s="79">
        <v>32</v>
      </c>
      <c r="AD5" s="79">
        <v>33</v>
      </c>
      <c r="AE5" s="79">
        <v>34</v>
      </c>
      <c r="AF5" s="79">
        <v>35</v>
      </c>
      <c r="AG5" s="79">
        <v>41</v>
      </c>
      <c r="AH5" s="79">
        <v>42</v>
      </c>
      <c r="AI5" s="79">
        <v>43</v>
      </c>
      <c r="AJ5" s="79">
        <v>44</v>
      </c>
      <c r="AK5" s="79">
        <v>45</v>
      </c>
      <c r="AL5" s="79">
        <v>51</v>
      </c>
      <c r="AM5" s="79">
        <v>52</v>
      </c>
      <c r="AN5" s="79">
        <v>46</v>
      </c>
      <c r="AO5" s="79">
        <v>47</v>
      </c>
      <c r="AP5" s="79">
        <v>48</v>
      </c>
      <c r="AQ5" s="79">
        <v>49</v>
      </c>
      <c r="AR5" s="79">
        <v>71</v>
      </c>
    </row>
    <row r="6" spans="1:44" s="28" customFormat="1" x14ac:dyDescent="0.25">
      <c r="A6" s="9">
        <v>1</v>
      </c>
      <c r="B6" s="57"/>
      <c r="C6" s="57"/>
      <c r="D6" s="57"/>
      <c r="E6" s="58"/>
      <c r="F6" s="57"/>
      <c r="G6" s="57"/>
      <c r="H6" s="57"/>
      <c r="I6" s="57"/>
      <c r="J6" s="57"/>
      <c r="K6" s="74">
        <f>IFERROR(C6*D6/1000000,0)</f>
        <v>0</v>
      </c>
      <c r="L6" s="74">
        <f>C6*D6/1000000*B6</f>
        <v>0</v>
      </c>
      <c r="M6" s="33"/>
      <c r="N6" s="34"/>
      <c r="O6" s="64">
        <f>IFERROR(IF(FIND("mit Scharnierbohrung",E6),1,0),0)</f>
        <v>0</v>
      </c>
      <c r="P6" s="64">
        <f>IFERROR(IF(FIND("Glas",E6),1,0),0)</f>
        <v>0</v>
      </c>
      <c r="Q6" s="64">
        <f>IF(C6&gt;=1300,1,0)</f>
        <v>0</v>
      </c>
      <c r="R6" s="64">
        <f>IF(D6&gt;=1300,1,0)</f>
        <v>0</v>
      </c>
      <c r="S6" s="80">
        <f>(IF(K6*Daten!$G$8&lt;=Daten!$H$8,Daten!$H$8,'Fronten Kalkulation'!K6*Daten!$G$8)*B6)+IF(O6=1,B6*8.4,0)+IF(I6&gt;0,B6*2,0)+IF(P6=1,L6*50,0)</f>
        <v>0</v>
      </c>
      <c r="T6" s="80">
        <f>(IF(K6*Daten!$G$9&lt;=Daten!$H$9,Daten!$H$9,'Fronten Kalkulation'!K6*Daten!$G$9)*B6)+IF(O6=1,B6*8.4,0)+IF(I6&gt;0,B6*2,0)+IF(P6=1,L6*50,0)</f>
        <v>0</v>
      </c>
      <c r="U6" s="80">
        <f>(IF(K6*Daten!$G$10&lt;=Daten!$H$10,Daten!$H$10,'Fronten Kalkulation'!K6*Daten!$G$10)*B6)+IF(O6=1,B6*8.4,0)+IF(I6&gt;0,B6*2,0)+IF(P6=1,L6*50,0)</f>
        <v>0</v>
      </c>
      <c r="V6" s="80">
        <f>(IF(K6*Daten!$G$46&lt;=Daten!$H$46,Daten!$H$46,'Fronten Kalkulation'!K6*Daten!$G$46)*B6)+IF(O6=1,B6*8.4,0)+IF(I6&gt;0,B6*2,0)+IF(P6=1,L6*50,0)</f>
        <v>0</v>
      </c>
      <c r="W6" s="80">
        <f>(IF(K6*Daten!$G$13&lt;=Daten!$H$13,Daten!$H$13,'Fronten Kalkulation'!K6*Daten!$G$13)*B6)+IF(O6=1,B6*8.4,0)+IF(I6&gt;0,B6*2,0)+IF(P6=1,L6*50,0)</f>
        <v>0</v>
      </c>
      <c r="X6" s="80">
        <f>(IF(K6*Daten!$G$14&lt;=Daten!$H$14,Daten!$H$14,'Fronten Kalkulation'!K6*Daten!$G$14)*B6)+IF(O6=1,B6*8.4,0)+IF(I6&gt;0,B6*2,0)+IF(P6=1,L6*50,0)</f>
        <v>0</v>
      </c>
      <c r="Y6" s="80">
        <f>(IF(K6*Daten!$G$15&lt;=Daten!$H$15,Daten!$H$15,'Fronten Kalkulation'!K6*Daten!$G$15)*B6)+IF(O6=1,B6*8.4,0)+IF(I6&gt;0,B6*2,0)+IF(P6=1,L6*50,0)</f>
        <v>0</v>
      </c>
      <c r="Z6" s="80">
        <f>(IF(K6*Daten!$G$16&lt;=Daten!$H$16,Daten!$H$16,'Fronten Kalkulation'!K6*Daten!$G$16)*B6)+IF(O6=1,B6*8.4,0)+IF(I6&gt;0,B6*2,0)+IF(P6=1,L6*50,0)</f>
        <v>0</v>
      </c>
      <c r="AA6" s="80">
        <f>(IF(K6*Daten!$G$17&lt;=Daten!$H$17,Daten!$H$17,'Fronten Kalkulation'!K6*Daten!$G$17)*B6)+IF(O6=1,B6*8.4,0)+IF(I6&gt;0,B6*2,0)+IF(P6=1,L6*50,0)</f>
        <v>0</v>
      </c>
      <c r="AB6" s="80">
        <f>(IF(K6*Daten!$G$20&lt;=Daten!$H$20,Daten!$H$20,'Fronten Kalkulation'!K6*Daten!$G$20)*B6)+IF(O6=1,B6*8.4,0)+IF(I6&gt;0,B6*2,0)+IF(P6=1,L6*50,0)</f>
        <v>0</v>
      </c>
      <c r="AC6" s="80">
        <f>(IF(K6*Daten!$G$21&lt;=Daten!$H$21,Daten!$H$21,'Fronten Kalkulation'!K6*Daten!$G$21)*B6)+IF(O6=1,B6*8.4,0)+IF(I6&gt;0,B6*2,0)+IF(P6=1,L6*50,0)</f>
        <v>0</v>
      </c>
      <c r="AD6" s="80">
        <f>(IF(K6*Daten!$G$22&lt;=Daten!$H$22,Daten!$H$22,'Fronten Kalkulation'!K6*Daten!$G$22)*B6)+IF(O6=1,B6*8.4,0)+IF(I6&gt;0,B6*2,0)+IF(P6=1,L6*50,0)</f>
        <v>0</v>
      </c>
      <c r="AE6" s="80">
        <f>(IF(K6*Daten!$G$23&lt;=Daten!$H$23,Daten!$H$23,'Fronten Kalkulation'!K6*Daten!$G$23)*B6)+IF(O6=1,B6*8.4,0)+IF(I6&gt;0,B6*2,0)+IF(P6=1,L6*50,0)</f>
        <v>0</v>
      </c>
      <c r="AF6" s="80">
        <f>(IF(K6*Daten!$G$24&lt;=Daten!$H$24,Daten!$H$24,'Fronten Kalkulation'!K6*Daten!$G$24)*B6)+IF(O6=1,B6*8.4,0)+IF(I6&gt;0,B6*2,0)+IF(P6=1,L6*50,0)</f>
        <v>0</v>
      </c>
      <c r="AG6" s="80">
        <f>(IF(K6*Daten!$G$27&lt;=Daten!$H$27,Daten!$H$27,'Fronten Kalkulation'!K6*Daten!$G$27)*B6)+IF(O6=1,B6*8.4,0)+IF(I6&gt;0,B6*2,0)+IF(P6=1,L6*50,0)</f>
        <v>0</v>
      </c>
      <c r="AH6" s="80">
        <f>(IF(K6*Daten!$G$28&lt;=Daten!$H$28,Daten!$H$28,'Fronten Kalkulation'!K6*Daten!$G$28)*B6)+IF(O6=1,B6*8.4,0)+IF(I6&gt;0,B6*2,0)+IF(P6=1,L6*50,0)</f>
        <v>0</v>
      </c>
      <c r="AI6" s="80">
        <f>(IF(K6*Daten!$G$29&lt;=Daten!$H$29,Daten!$H$29,'Fronten Kalkulation'!K6*Daten!$G$29)*B6)+IF(O6=1,B6*8.4,0)+IF(I6&gt;0,B6*2,0)+IF(P6=1,L6*50,0)</f>
        <v>0</v>
      </c>
      <c r="AJ6" s="80">
        <f>(IF(K6*Daten!$G$30&lt;=Daten!$H$30,Daten!$H$30,'Fronten Kalkulation'!K6*Daten!$G$30)*B6)+IF(O6=1,B6*8.4,0)+IF(I6&gt;0,B6*2,0)+IF(P6=1,L6*50,0)</f>
        <v>0</v>
      </c>
      <c r="AK6" s="80">
        <f>(IF(K6*Daten!$G$31&lt;=Daten!$H$31,Daten!$H$31,'Fronten Kalkulation'!K6*Daten!$G$31)*B6)+IF(O6=1,B6*8.4,0)+IF(I6&gt;0,B6*2,0)+IF(P6=1,L6*50,0)</f>
        <v>0</v>
      </c>
      <c r="AL6" s="80">
        <f>(IF(K6*Daten!$G$34&lt;=Daten!$H$34,Daten!$H$34,'Fronten Kalkulation'!K6*Daten!$G$34)*B6)+IF(O6=1,B6*8.4,0)+IF(I6&gt;0,B6*2,0)+IF(P6=1,L6*50,0)</f>
        <v>0</v>
      </c>
      <c r="AM6" s="80">
        <f>(IF(K6*Daten!$G$35&lt;=Daten!$H$35,Daten!$H$35,'Fronten Kalkulation'!K6*Daten!$G$35)*B6)+IF(O6=1,B6*8.4,0)+IF(I6&gt;0,B6*2,0)+IF(P6=1,L6*50,0)</f>
        <v>0</v>
      </c>
      <c r="AN6" s="80">
        <f>(IF(K6*Daten!$G$38&lt;=Daten!$H$38,Daten!$H$38,'Fronten Kalkulation'!K6*Daten!$G$38)*B6)+IF(O6=1,B6*8.4,0)+IF(I6&gt;0,B6*2,0)+IF(P6=1,L6*50,0)</f>
        <v>0</v>
      </c>
      <c r="AO6" s="80">
        <f>(IF(K6*Daten!$G$39&lt;=Daten!$H$39,Daten!$H$39,'Fronten Kalkulation'!K6*Daten!$G$39)*B6)+IF(O6=1,B6*8.4,0)+IF(I6&gt;0,B6*2,0)+IF(P6=1,L6*50,0)</f>
        <v>0</v>
      </c>
      <c r="AP6" s="80">
        <f>(IF(K6*Daten!$G$40&lt;=Daten!$H$40,Daten!$H$40,'Fronten Kalkulation'!K6*Daten!$G$40)*B6)+IF(O6=1,B6*8.4,0)+IF(I6&gt;0,B6*2,0)+IF(P6=1,L6*50,0)</f>
        <v>0</v>
      </c>
      <c r="AQ6" s="80">
        <f>(IF(K6*Daten!$G$41&lt;=Daten!$H$41,Daten!$H$41,'Fronten Kalkulation'!K6*Daten!$G$41)*B6)+IF(O6=1,B6*8.4,0)+IF(I6&gt;0,B6*2,0)+IF(P6=1,L6*50,0)</f>
        <v>0</v>
      </c>
      <c r="AR6" s="80">
        <f>(IF(K6*Daten!$G$44&lt;=Daten!$H$44,Daten!$H$44,'Fronten Kalkulation'!K6*Daten!$G$44)*B6)+IF(O6=1,B6*8.4,0)+IF(I6&gt;0,B6*2,0)+IF(P6=1,L6*50,0)</f>
        <v>0</v>
      </c>
    </row>
    <row r="7" spans="1:44" s="28" customFormat="1" x14ac:dyDescent="0.25">
      <c r="A7" s="9">
        <v>2</v>
      </c>
      <c r="B7" s="57"/>
      <c r="C7" s="57"/>
      <c r="D7" s="57"/>
      <c r="E7" s="58"/>
      <c r="F7" s="57"/>
      <c r="G7" s="57"/>
      <c r="H7" s="57"/>
      <c r="I7" s="57"/>
      <c r="J7" s="57"/>
      <c r="K7" s="74">
        <f t="shared" ref="K7:K35" si="0">IFERROR(C7*D7/1000000,0)</f>
        <v>0</v>
      </c>
      <c r="L7" s="74">
        <f t="shared" ref="L7:L35" si="1">C7*D7/1000000*B7</f>
        <v>0</v>
      </c>
      <c r="M7" s="33"/>
      <c r="N7" s="34"/>
      <c r="O7" s="64">
        <f t="shared" ref="O7:O35" si="2">IFERROR(IF(FIND("mit Scharnierbohrung",E7),1,0),0)</f>
        <v>0</v>
      </c>
      <c r="P7" s="64">
        <f t="shared" ref="P7:P35" si="3">IFERROR(IF(FIND("Glas",E7),1,0),0)</f>
        <v>0</v>
      </c>
      <c r="Q7" s="64">
        <f t="shared" ref="Q7:Q35" si="4">IF(C7&gt;=1300,1,0)</f>
        <v>0</v>
      </c>
      <c r="R7" s="64">
        <f t="shared" ref="R7:R35" si="5">IF(D7&gt;=1300,1,0)</f>
        <v>0</v>
      </c>
      <c r="S7" s="80">
        <f>(IF(K7*Daten!$G$8&lt;=Daten!$H$8,Daten!$H$8,'Fronten Kalkulation'!K7*Daten!$G$8)*B7)+IF(O7=1,B7*8.4,0)+IF(I7&gt;0,B7*2,0)+IF(P7=1,L7*50,0)</f>
        <v>0</v>
      </c>
      <c r="T7" s="80">
        <f>(IF(K7*Daten!$G$9&lt;=Daten!$H$9,Daten!$H$9,'Fronten Kalkulation'!K7*Daten!$G$9)*B7)+IF(O7=1,B7*8.4,0)+IF(I7&gt;0,B7*2,0)+IF(P7=1,L7*50,0)</f>
        <v>0</v>
      </c>
      <c r="U7" s="80">
        <f>(IF(K7*Daten!$G$10&lt;=Daten!$H$10,Daten!$H$10,'Fronten Kalkulation'!K7*Daten!$G$10)*B7)+IF(O7=1,B7*8.4,0)+IF(I7&gt;0,B7*2,0)+IF(P7=1,L7*50,0)</f>
        <v>0</v>
      </c>
      <c r="V7" s="80">
        <f>(IF(K7*Daten!$G$46&lt;=Daten!$H$46,Daten!$H$46,'Fronten Kalkulation'!K7*Daten!$G$46)*B7)+IF(O7=1,B7*8.4,0)+IF(I7&gt;0,B7*2,0)+IF(P7=1,L7*50,0)</f>
        <v>0</v>
      </c>
      <c r="W7" s="80">
        <f>(IF(K7*Daten!$G$13&lt;=Daten!$H$13,Daten!$H$13,'Fronten Kalkulation'!K7*Daten!$G$13)*B7)+IF(O7=1,B7*8.4,0)+IF(I7&gt;0,B7*2,0)+IF(P7=1,L7*50,0)</f>
        <v>0</v>
      </c>
      <c r="X7" s="80">
        <f>(IF(K7*Daten!$G$14&lt;=Daten!$H$14,Daten!$H$14,'Fronten Kalkulation'!K7*Daten!$G$14)*B7)+IF(O7=1,B7*8.4,0)+IF(I7&gt;0,B7*2,0)+IF(P7=1,L7*50,0)</f>
        <v>0</v>
      </c>
      <c r="Y7" s="80">
        <f>(IF(K7*Daten!$G$15&lt;=Daten!$H$15,Daten!$H$15,'Fronten Kalkulation'!K7*Daten!$G$15)*B7)+IF(O7=1,B7*8.4,0)+IF(I7&gt;0,B7*2,0)+IF(P7=1,L7*50,0)</f>
        <v>0</v>
      </c>
      <c r="Z7" s="80">
        <f>(IF(K7*Daten!$G$16&lt;=Daten!$H$16,Daten!$H$16,'Fronten Kalkulation'!K7*Daten!$G$16)*B7)+IF(O7=1,B7*8.4,0)+IF(I7&gt;0,B7*2,0)+IF(P7=1,L7*50,0)</f>
        <v>0</v>
      </c>
      <c r="AA7" s="80">
        <f>(IF(K7*Daten!$G$17&lt;=Daten!$H$17,Daten!$H$17,'Fronten Kalkulation'!K7*Daten!$G$17)*B7)+IF(O7=1,B7*8.4,0)+IF(I7&gt;0,B7*2,0)+IF(P7=1,L7*50,0)</f>
        <v>0</v>
      </c>
      <c r="AB7" s="80">
        <f>(IF(K7*Daten!$G$20&lt;=Daten!$H$20,Daten!$H$20,'Fronten Kalkulation'!K7*Daten!$G$20)*B7)+IF(O7=1,B7*8.4,0)+IF(I7&gt;0,B7*2,0)+IF(P7=1,L7*50,0)</f>
        <v>0</v>
      </c>
      <c r="AC7" s="80">
        <f>(IF(K7*Daten!$G$21&lt;=Daten!$H$21,Daten!$H$21,'Fronten Kalkulation'!K7*Daten!$G$21)*B7)+IF(O7=1,B7*8.4,0)+IF(I7&gt;0,B7*2,0)+IF(P7=1,L7*50,0)</f>
        <v>0</v>
      </c>
      <c r="AD7" s="80">
        <f>(IF(K7*Daten!$G$22&lt;=Daten!$H$22,Daten!$H$22,'Fronten Kalkulation'!K7*Daten!$G$22)*B7)+IF(O7=1,B7*8.4,0)+IF(I7&gt;0,B7*2,0)+IF(P7=1,L7*50,0)</f>
        <v>0</v>
      </c>
      <c r="AE7" s="80">
        <f>(IF(K7*Daten!$G$23&lt;=Daten!$H$23,Daten!$H$23,'Fronten Kalkulation'!K7*Daten!$G$23)*B7)+IF(O7=1,B7*8.4,0)+IF(I7&gt;0,B7*2,0)+IF(P7=1,L7*50,0)</f>
        <v>0</v>
      </c>
      <c r="AF7" s="80">
        <f>(IF(K7*Daten!$G$24&lt;=Daten!$H$24,Daten!$H$24,'Fronten Kalkulation'!K7*Daten!$G$24)*B7)+IF(O7=1,B7*8.4,0)+IF(I7&gt;0,B7*2,0)+IF(P7=1,L7*50,0)</f>
        <v>0</v>
      </c>
      <c r="AG7" s="80">
        <f>(IF(K7*Daten!$G$27&lt;=Daten!$H$27,Daten!$H$27,'Fronten Kalkulation'!K7*Daten!$G$27)*B7)+IF(O7=1,B7*8.4,0)+IF(I7&gt;0,B7*2,0)+IF(P7=1,L7*50,0)</f>
        <v>0</v>
      </c>
      <c r="AH7" s="80">
        <f>(IF(K7*Daten!$G$28&lt;=Daten!$H$28,Daten!$H$28,'Fronten Kalkulation'!K7*Daten!$G$28)*B7)+IF(O7=1,B7*8.4,0)+IF(I7&gt;0,B7*2,0)+IF(P7=1,L7*50,0)</f>
        <v>0</v>
      </c>
      <c r="AI7" s="80">
        <f>(IF(K7*Daten!$G$29&lt;=Daten!$H$29,Daten!$H$29,'Fronten Kalkulation'!K7*Daten!$G$29)*B7)+IF(O7=1,B7*8.4,0)+IF(I7&gt;0,B7*2,0)+IF(P7=1,L7*50,0)</f>
        <v>0</v>
      </c>
      <c r="AJ7" s="80">
        <f>(IF(K7*Daten!$G$30&lt;=Daten!$H$30,Daten!$H$30,'Fronten Kalkulation'!K7*Daten!$G$30)*B7)+IF(O7=1,B7*8.4,0)+IF(I7&gt;0,B7*2,0)+IF(P7=1,L7*50,0)</f>
        <v>0</v>
      </c>
      <c r="AK7" s="80">
        <f>(IF(K7*Daten!$G$31&lt;=Daten!$H$31,Daten!$H$31,'Fronten Kalkulation'!K7*Daten!$G$31)*B7)+IF(O7=1,B7*8.4,0)+IF(I7&gt;0,B7*2,0)+IF(P7=1,L7*50,0)</f>
        <v>0</v>
      </c>
      <c r="AL7" s="80">
        <f>(IF(K7*Daten!$G$34&lt;=Daten!$H$34,Daten!$H$34,'Fronten Kalkulation'!K7*Daten!$G$34)*B7)+IF(O7=1,B7*8.4,0)+IF(I7&gt;0,B7*2,0)+IF(P7=1,L7*50,0)</f>
        <v>0</v>
      </c>
      <c r="AM7" s="80">
        <f>(IF(K7*Daten!$G$35&lt;=Daten!$H$35,Daten!$H$35,'Fronten Kalkulation'!K7*Daten!$G$35)*B7)+IF(O7=1,B7*8.4,0)+IF(I7&gt;0,B7*2,0)+IF(P7=1,L7*50,0)</f>
        <v>0</v>
      </c>
      <c r="AN7" s="80">
        <f>(IF(K7*Daten!$G$38&lt;=Daten!$H$38,Daten!$H$38,'Fronten Kalkulation'!K7*Daten!$G$38)*B7)+IF(O7=1,B7*8.4,0)+IF(I7&gt;0,B7*2,0)+IF(P7=1,L7*50,0)</f>
        <v>0</v>
      </c>
      <c r="AO7" s="80">
        <f>(IF(K7*Daten!$G$39&lt;=Daten!$H$39,Daten!$H$39,'Fronten Kalkulation'!K7*Daten!$G$39)*B7)+IF(O7=1,B7*8.4,0)+IF(I7&gt;0,B7*2,0)+IF(P7=1,L7*50,0)</f>
        <v>0</v>
      </c>
      <c r="AP7" s="80">
        <f>(IF(K7*Daten!$G$40&lt;=Daten!$H$40,Daten!$H$40,'Fronten Kalkulation'!K7*Daten!$G$40)*B7)+IF(O7=1,B7*8.4,0)+IF(I7&gt;0,B7*2,0)+IF(P7=1,L7*50,0)</f>
        <v>0</v>
      </c>
      <c r="AQ7" s="80">
        <f>(IF(K7*Daten!$G$41&lt;=Daten!$H$41,Daten!$H$41,'Fronten Kalkulation'!K7*Daten!$G$41)*B7)+IF(O7=1,B7*8.4,0)+IF(I7&gt;0,B7*2,0)+IF(P7=1,L7*50,0)</f>
        <v>0</v>
      </c>
      <c r="AR7" s="80">
        <f>(IF(K7*Daten!$G$44&lt;=Daten!$H$44,Daten!$H$44,'Fronten Kalkulation'!K7*Daten!$G$44)*B7)+IF(O7=1,B7*8.4,0)+IF(I7&gt;0,B7*2,0)+IF(P7=1,L7*50,0)</f>
        <v>0</v>
      </c>
    </row>
    <row r="8" spans="1:44" s="28" customFormat="1" x14ac:dyDescent="0.25">
      <c r="A8" s="9">
        <v>3</v>
      </c>
      <c r="B8" s="57"/>
      <c r="C8" s="57"/>
      <c r="D8" s="57"/>
      <c r="E8" s="58"/>
      <c r="F8" s="57"/>
      <c r="G8" s="57"/>
      <c r="H8" s="57"/>
      <c r="I8" s="57"/>
      <c r="J8" s="57"/>
      <c r="K8" s="74">
        <f t="shared" si="0"/>
        <v>0</v>
      </c>
      <c r="L8" s="74">
        <f t="shared" si="1"/>
        <v>0</v>
      </c>
      <c r="M8" s="33"/>
      <c r="N8" s="34"/>
      <c r="O8" s="64">
        <f t="shared" si="2"/>
        <v>0</v>
      </c>
      <c r="P8" s="64">
        <f t="shared" si="3"/>
        <v>0</v>
      </c>
      <c r="Q8" s="64">
        <f t="shared" si="4"/>
        <v>0</v>
      </c>
      <c r="R8" s="64">
        <f t="shared" si="5"/>
        <v>0</v>
      </c>
      <c r="S8" s="80">
        <f>(IF(K8*Daten!$G$8&lt;=Daten!$H$8,Daten!$H$8,'Fronten Kalkulation'!K8*Daten!$G$8)*B8)+IF(O8=1,B8*8.4,0)+IF(I8&gt;0,B8*2,0)+IF(P8=1,L8*50,0)</f>
        <v>0</v>
      </c>
      <c r="T8" s="80">
        <f>(IF(K8*Daten!$G$9&lt;=Daten!$H$9,Daten!$H$9,'Fronten Kalkulation'!K8*Daten!$G$9)*B8)+IF(O8=1,B8*8.4,0)+IF(I8&gt;0,B8*2,0)+IF(P8=1,L8*50,0)</f>
        <v>0</v>
      </c>
      <c r="U8" s="80">
        <f>(IF(K8*Daten!$G$10&lt;=Daten!$H$10,Daten!$H$10,'Fronten Kalkulation'!K8*Daten!$G$10)*B8)+IF(O8=1,B8*8.4,0)+IF(I8&gt;0,B8*2,0)+IF(P8=1,L8*50,0)</f>
        <v>0</v>
      </c>
      <c r="V8" s="80">
        <f>(IF(K8*Daten!$G$46&lt;=Daten!$H$46,Daten!$H$46,'Fronten Kalkulation'!K8*Daten!$G$46)*B8)+IF(O8=1,B8*8.4,0)+IF(I8&gt;0,B8*2,0)+IF(P8=1,L8*50,0)</f>
        <v>0</v>
      </c>
      <c r="W8" s="80">
        <f>(IF(K8*Daten!$G$13&lt;=Daten!$H$13,Daten!$H$13,'Fronten Kalkulation'!K8*Daten!$G$13)*B8)+IF(O8=1,B8*8.4,0)+IF(I8&gt;0,B8*2,0)+IF(P8=1,L8*50,0)</f>
        <v>0</v>
      </c>
      <c r="X8" s="80">
        <f>(IF(K8*Daten!$G$14&lt;=Daten!$H$14,Daten!$H$14,'Fronten Kalkulation'!K8*Daten!$G$14)*B8)+IF(O8=1,B8*8.4,0)+IF(I8&gt;0,B8*2,0)+IF(P8=1,L8*50,0)</f>
        <v>0</v>
      </c>
      <c r="Y8" s="80">
        <f>(IF(K8*Daten!$G$15&lt;=Daten!$H$15,Daten!$H$15,'Fronten Kalkulation'!K8*Daten!$G$15)*B8)+IF(O8=1,B8*8.4,0)+IF(I8&gt;0,B8*2,0)+IF(P8=1,L8*50,0)</f>
        <v>0</v>
      </c>
      <c r="Z8" s="80">
        <f>(IF(K8*Daten!$G$16&lt;=Daten!$H$16,Daten!$H$16,'Fronten Kalkulation'!K8*Daten!$G$16)*B8)+IF(O8=1,B8*8.4,0)+IF(I8&gt;0,B8*2,0)+IF(P8=1,L8*50,0)</f>
        <v>0</v>
      </c>
      <c r="AA8" s="80">
        <f>(IF(K8*Daten!$G$17&lt;=Daten!$H$17,Daten!$H$17,'Fronten Kalkulation'!K8*Daten!$G$17)*B8)+IF(O8=1,B8*8.4,0)+IF(I8&gt;0,B8*2,0)+IF(P8=1,L8*50,0)</f>
        <v>0</v>
      </c>
      <c r="AB8" s="80">
        <f>(IF(K8*Daten!$G$20&lt;=Daten!$H$20,Daten!$H$20,'Fronten Kalkulation'!K8*Daten!$G$20)*B8)+IF(O8=1,B8*8.4,0)+IF(I8&gt;0,B8*2,0)+IF(P8=1,L8*50,0)</f>
        <v>0</v>
      </c>
      <c r="AC8" s="80">
        <f>(IF(K8*Daten!$G$21&lt;=Daten!$H$21,Daten!$H$21,'Fronten Kalkulation'!K8*Daten!$G$21)*B8)+IF(O8=1,B8*8.4,0)+IF(I8&gt;0,B8*2,0)+IF(P8=1,L8*50,0)</f>
        <v>0</v>
      </c>
      <c r="AD8" s="80">
        <f>(IF(K8*Daten!$G$22&lt;=Daten!$H$22,Daten!$H$22,'Fronten Kalkulation'!K8*Daten!$G$22)*B8)+IF(O8=1,B8*8.4,0)+IF(I8&gt;0,B8*2,0)+IF(P8=1,L8*50,0)</f>
        <v>0</v>
      </c>
      <c r="AE8" s="80">
        <f>(IF(K8*Daten!$G$23&lt;=Daten!$H$23,Daten!$H$23,'Fronten Kalkulation'!K8*Daten!$G$23)*B8)+IF(O8=1,B8*8.4,0)+IF(I8&gt;0,B8*2,0)+IF(P8=1,L8*50,0)</f>
        <v>0</v>
      </c>
      <c r="AF8" s="80">
        <f>(IF(K8*Daten!$G$24&lt;=Daten!$H$24,Daten!$H$24,'Fronten Kalkulation'!K8*Daten!$G$24)*B8)+IF(O8=1,B8*8.4,0)+IF(I8&gt;0,B8*2,0)+IF(P8=1,L8*50,0)</f>
        <v>0</v>
      </c>
      <c r="AG8" s="80">
        <f>(IF(K8*Daten!$G$27&lt;=Daten!$H$27,Daten!$H$27,'Fronten Kalkulation'!K8*Daten!$G$27)*B8)+IF(O8=1,B8*8.4,0)+IF(I8&gt;0,B8*2,0)+IF(P8=1,L8*50,0)</f>
        <v>0</v>
      </c>
      <c r="AH8" s="80">
        <f>(IF(K8*Daten!$G$28&lt;=Daten!$H$28,Daten!$H$28,'Fronten Kalkulation'!K8*Daten!$G$28)*B8)+IF(O8=1,B8*8.4,0)+IF(I8&gt;0,B8*2,0)+IF(P8=1,L8*50,0)</f>
        <v>0</v>
      </c>
      <c r="AI8" s="80">
        <f>(IF(K8*Daten!$G$29&lt;=Daten!$H$29,Daten!$H$29,'Fronten Kalkulation'!K8*Daten!$G$29)*B8)+IF(O8=1,B8*8.4,0)+IF(I8&gt;0,B8*2,0)+IF(P8=1,L8*50,0)</f>
        <v>0</v>
      </c>
      <c r="AJ8" s="80">
        <f>(IF(K8*Daten!$G$30&lt;=Daten!$H$30,Daten!$H$30,'Fronten Kalkulation'!K8*Daten!$G$30)*B8)+IF(O8=1,B8*8.4,0)+IF(I8&gt;0,B8*2,0)+IF(P8=1,L8*50,0)</f>
        <v>0</v>
      </c>
      <c r="AK8" s="80">
        <f>(IF(K8*Daten!$G$31&lt;=Daten!$H$31,Daten!$H$31,'Fronten Kalkulation'!K8*Daten!$G$31)*B8)+IF(O8=1,B8*8.4,0)+IF(I8&gt;0,B8*2,0)+IF(P8=1,L8*50,0)</f>
        <v>0</v>
      </c>
      <c r="AL8" s="80">
        <f>(IF(K8*Daten!$G$34&lt;=Daten!$H$34,Daten!$H$34,'Fronten Kalkulation'!K8*Daten!$G$34)*B8)+IF(O8=1,B8*8.4,0)+IF(I8&gt;0,B8*2,0)+IF(P8=1,L8*50,0)</f>
        <v>0</v>
      </c>
      <c r="AM8" s="80">
        <f>(IF(K8*Daten!$G$35&lt;=Daten!$H$35,Daten!$H$35,'Fronten Kalkulation'!K8*Daten!$G$35)*B8)+IF(O8=1,B8*8.4,0)+IF(I8&gt;0,B8*2,0)+IF(P8=1,L8*50,0)</f>
        <v>0</v>
      </c>
      <c r="AN8" s="80">
        <f>(IF(K8*Daten!$G$38&lt;=Daten!$H$38,Daten!$H$38,'Fronten Kalkulation'!K8*Daten!$G$38)*B8)+IF(O8=1,B8*8.4,0)+IF(I8&gt;0,B8*2,0)+IF(P8=1,L8*50,0)</f>
        <v>0</v>
      </c>
      <c r="AO8" s="80">
        <f>(IF(K8*Daten!$G$39&lt;=Daten!$H$39,Daten!$H$39,'Fronten Kalkulation'!K8*Daten!$G$39)*B8)+IF(O8=1,B8*8.4,0)+IF(I8&gt;0,B8*2,0)+IF(P8=1,L8*50,0)</f>
        <v>0</v>
      </c>
      <c r="AP8" s="80">
        <f>(IF(K8*Daten!$G$40&lt;=Daten!$H$40,Daten!$H$40,'Fronten Kalkulation'!K8*Daten!$G$40)*B8)+IF(O8=1,B8*8.4,0)+IF(I8&gt;0,B8*2,0)+IF(P8=1,L8*50,0)</f>
        <v>0</v>
      </c>
      <c r="AQ8" s="80">
        <f>(IF(K8*Daten!$G$41&lt;=Daten!$H$41,Daten!$H$41,'Fronten Kalkulation'!K8*Daten!$G$41)*B8)+IF(O8=1,B8*8.4,0)+IF(I8&gt;0,B8*2,0)+IF(P8=1,L8*50,0)</f>
        <v>0</v>
      </c>
      <c r="AR8" s="80">
        <f>(IF(K8*Daten!$G$44&lt;=Daten!$H$44,Daten!$H$44,'Fronten Kalkulation'!K8*Daten!$G$44)*B8)+IF(O8=1,B8*8.4,0)+IF(I8&gt;0,B8*2,0)+IF(P8=1,L8*50,0)</f>
        <v>0</v>
      </c>
    </row>
    <row r="9" spans="1:44" s="28" customFormat="1" x14ac:dyDescent="0.25">
      <c r="A9" s="9">
        <v>4</v>
      </c>
      <c r="B9" s="57"/>
      <c r="C9" s="57"/>
      <c r="D9" s="57"/>
      <c r="E9" s="58"/>
      <c r="F9" s="57"/>
      <c r="G9" s="57"/>
      <c r="H9" s="57"/>
      <c r="I9" s="57"/>
      <c r="J9" s="57"/>
      <c r="K9" s="74">
        <f t="shared" si="0"/>
        <v>0</v>
      </c>
      <c r="L9" s="74">
        <f t="shared" si="1"/>
        <v>0</v>
      </c>
      <c r="M9" s="33"/>
      <c r="N9" s="34"/>
      <c r="O9" s="64">
        <f t="shared" si="2"/>
        <v>0</v>
      </c>
      <c r="P9" s="64">
        <f t="shared" si="3"/>
        <v>0</v>
      </c>
      <c r="Q9" s="64">
        <f t="shared" si="4"/>
        <v>0</v>
      </c>
      <c r="R9" s="64">
        <f t="shared" si="5"/>
        <v>0</v>
      </c>
      <c r="S9" s="80">
        <f>(IF(K9*Daten!$G$8&lt;=Daten!$H$8,Daten!$H$8,'Fronten Kalkulation'!K9*Daten!$G$8)*B9)+IF(O9=1,B9*8.4,0)+IF(I9&gt;0,B9*2,0)+IF(P9=1,L9*50,0)</f>
        <v>0</v>
      </c>
      <c r="T9" s="80">
        <f>(IF(K9*Daten!$G$9&lt;=Daten!$H$9,Daten!$H$9,'Fronten Kalkulation'!K9*Daten!$G$9)*B9)+IF(O9=1,B9*8.4,0)+IF(I9&gt;0,B9*2,0)+IF(P9=1,L9*50,0)</f>
        <v>0</v>
      </c>
      <c r="U9" s="80">
        <f>(IF(K9*Daten!$G$10&lt;=Daten!$H$10,Daten!$H$10,'Fronten Kalkulation'!K9*Daten!$G$10)*B9)+IF(O9=1,B9*8.4,0)+IF(I9&gt;0,B9*2,0)+IF(P9=1,L9*50,0)</f>
        <v>0</v>
      </c>
      <c r="V9" s="80">
        <f>(IF(K9*Daten!$G$46&lt;=Daten!$H$46,Daten!$H$46,'Fronten Kalkulation'!K9*Daten!$G$46)*B9)+IF(O9=1,B9*8.4,0)+IF(I9&gt;0,B9*2,0)+IF(P9=1,L9*50,0)</f>
        <v>0</v>
      </c>
      <c r="W9" s="80">
        <f>(IF(K9*Daten!$G$13&lt;=Daten!$H$13,Daten!$H$13,'Fronten Kalkulation'!K9*Daten!$G$13)*B9)+IF(O9=1,B9*8.4,0)+IF(I9&gt;0,B9*2,0)+IF(P9=1,L9*50,0)</f>
        <v>0</v>
      </c>
      <c r="X9" s="80">
        <f>(IF(K9*Daten!$G$14&lt;=Daten!$H$14,Daten!$H$14,'Fronten Kalkulation'!K9*Daten!$G$14)*B9)+IF(O9=1,B9*8.4,0)+IF(I9&gt;0,B9*2,0)+IF(P9=1,L9*50,0)</f>
        <v>0</v>
      </c>
      <c r="Y9" s="80">
        <f>(IF(K9*Daten!$G$15&lt;=Daten!$H$15,Daten!$H$15,'Fronten Kalkulation'!K9*Daten!$G$15)*B9)+IF(O9=1,B9*8.4,0)+IF(I9&gt;0,B9*2,0)+IF(P9=1,L9*50,0)</f>
        <v>0</v>
      </c>
      <c r="Z9" s="80">
        <f>(IF(K9*Daten!$G$16&lt;=Daten!$H$16,Daten!$H$16,'Fronten Kalkulation'!K9*Daten!$G$16)*B9)+IF(O9=1,B9*8.4,0)+IF(I9&gt;0,B9*2,0)+IF(P9=1,L9*50,0)</f>
        <v>0</v>
      </c>
      <c r="AA9" s="80">
        <f>(IF(K9*Daten!$G$17&lt;=Daten!$H$17,Daten!$H$17,'Fronten Kalkulation'!K9*Daten!$G$17)*B9)+IF(O9=1,B9*8.4,0)+IF(I9&gt;0,B9*2,0)+IF(P9=1,L9*50,0)</f>
        <v>0</v>
      </c>
      <c r="AB9" s="80">
        <f>(IF(K9*Daten!$G$20&lt;=Daten!$H$20,Daten!$H$20,'Fronten Kalkulation'!K9*Daten!$G$20)*B9)+IF(O9=1,B9*8.4,0)+IF(I9&gt;0,B9*2,0)+IF(P9=1,L9*50,0)</f>
        <v>0</v>
      </c>
      <c r="AC9" s="80">
        <f>(IF(K9*Daten!$G$21&lt;=Daten!$H$21,Daten!$H$21,'Fronten Kalkulation'!K9*Daten!$G$21)*B9)+IF(O9=1,B9*8.4,0)+IF(I9&gt;0,B9*2,0)+IF(P9=1,L9*50,0)</f>
        <v>0</v>
      </c>
      <c r="AD9" s="80">
        <f>(IF(K9*Daten!$G$22&lt;=Daten!$H$22,Daten!$H$22,'Fronten Kalkulation'!K9*Daten!$G$22)*B9)+IF(O9=1,B9*8.4,0)+IF(I9&gt;0,B9*2,0)+IF(P9=1,L9*50,0)</f>
        <v>0</v>
      </c>
      <c r="AE9" s="80">
        <f>(IF(K9*Daten!$G$23&lt;=Daten!$H$23,Daten!$H$23,'Fronten Kalkulation'!K9*Daten!$G$23)*B9)+IF(O9=1,B9*8.4,0)+IF(I9&gt;0,B9*2,0)+IF(P9=1,L9*50,0)</f>
        <v>0</v>
      </c>
      <c r="AF9" s="80">
        <f>(IF(K9*Daten!$G$24&lt;=Daten!$H$24,Daten!$H$24,'Fronten Kalkulation'!K9*Daten!$G$24)*B9)+IF(O9=1,B9*8.4,0)+IF(I9&gt;0,B9*2,0)+IF(P9=1,L9*50,0)</f>
        <v>0</v>
      </c>
      <c r="AG9" s="80">
        <f>(IF(K9*Daten!$G$27&lt;=Daten!$H$27,Daten!$H$27,'Fronten Kalkulation'!K9*Daten!$G$27)*B9)+IF(O9=1,B9*8.4,0)+IF(I9&gt;0,B9*2,0)+IF(P9=1,L9*50,0)</f>
        <v>0</v>
      </c>
      <c r="AH9" s="80">
        <f>(IF(K9*Daten!$G$28&lt;=Daten!$H$28,Daten!$H$28,'Fronten Kalkulation'!K9*Daten!$G$28)*B9)+IF(O9=1,B9*8.4,0)+IF(I9&gt;0,B9*2,0)+IF(P9=1,L9*50,0)</f>
        <v>0</v>
      </c>
      <c r="AI9" s="80">
        <f>(IF(K9*Daten!$G$29&lt;=Daten!$H$29,Daten!$H$29,'Fronten Kalkulation'!K9*Daten!$G$29)*B9)+IF(O9=1,B9*8.4,0)+IF(I9&gt;0,B9*2,0)+IF(P9=1,L9*50,0)</f>
        <v>0</v>
      </c>
      <c r="AJ9" s="80">
        <f>(IF(K9*Daten!$G$30&lt;=Daten!$H$30,Daten!$H$30,'Fronten Kalkulation'!K9*Daten!$G$30)*B9)+IF(O9=1,B9*8.4,0)+IF(I9&gt;0,B9*2,0)+IF(P9=1,L9*50,0)</f>
        <v>0</v>
      </c>
      <c r="AK9" s="80">
        <f>(IF(K9*Daten!$G$31&lt;=Daten!$H$31,Daten!$H$31,'Fronten Kalkulation'!K9*Daten!$G$31)*B9)+IF(O9=1,B9*8.4,0)+IF(I9&gt;0,B9*2,0)+IF(P9=1,L9*50,0)</f>
        <v>0</v>
      </c>
      <c r="AL9" s="80">
        <f>(IF(K9*Daten!$G$34&lt;=Daten!$H$34,Daten!$H$34,'Fronten Kalkulation'!K9*Daten!$G$34)*B9)+IF(O9=1,B9*8.4,0)+IF(I9&gt;0,B9*2,0)+IF(P9=1,L9*50,0)</f>
        <v>0</v>
      </c>
      <c r="AM9" s="80">
        <f>(IF(K9*Daten!$G$35&lt;=Daten!$H$35,Daten!$H$35,'Fronten Kalkulation'!K9*Daten!$G$35)*B9)+IF(O9=1,B9*8.4,0)+IF(I9&gt;0,B9*2,0)+IF(P9=1,L9*50,0)</f>
        <v>0</v>
      </c>
      <c r="AN9" s="80">
        <f>(IF(K9*Daten!$G$38&lt;=Daten!$H$38,Daten!$H$38,'Fronten Kalkulation'!K9*Daten!$G$38)*B9)+IF(O9=1,B9*8.4,0)+IF(I9&gt;0,B9*2,0)+IF(P9=1,L9*50,0)</f>
        <v>0</v>
      </c>
      <c r="AO9" s="80">
        <f>(IF(K9*Daten!$G$39&lt;=Daten!$H$39,Daten!$H$39,'Fronten Kalkulation'!K9*Daten!$G$39)*B9)+IF(O9=1,B9*8.4,0)+IF(I9&gt;0,B9*2,0)+IF(P9=1,L9*50,0)</f>
        <v>0</v>
      </c>
      <c r="AP9" s="80">
        <f>(IF(K9*Daten!$G$40&lt;=Daten!$H$40,Daten!$H$40,'Fronten Kalkulation'!K9*Daten!$G$40)*B9)+IF(O9=1,B9*8.4,0)+IF(I9&gt;0,B9*2,0)+IF(P9=1,L9*50,0)</f>
        <v>0</v>
      </c>
      <c r="AQ9" s="80">
        <f>(IF(K9*Daten!$G$41&lt;=Daten!$H$41,Daten!$H$41,'Fronten Kalkulation'!K9*Daten!$G$41)*B9)+IF(O9=1,B9*8.4,0)+IF(I9&gt;0,B9*2,0)+IF(P9=1,L9*50,0)</f>
        <v>0</v>
      </c>
      <c r="AR9" s="80">
        <f>(IF(K9*Daten!$G$44&lt;=Daten!$H$44,Daten!$H$44,'Fronten Kalkulation'!K9*Daten!$G$44)*B9)+IF(O9=1,B9*8.4,0)+IF(I9&gt;0,B9*2,0)+IF(P9=1,L9*50,0)</f>
        <v>0</v>
      </c>
    </row>
    <row r="10" spans="1:44" s="28" customFormat="1" x14ac:dyDescent="0.25">
      <c r="A10" s="9">
        <v>5</v>
      </c>
      <c r="B10" s="57"/>
      <c r="C10" s="57"/>
      <c r="D10" s="57"/>
      <c r="E10" s="58"/>
      <c r="F10" s="57"/>
      <c r="G10" s="57"/>
      <c r="H10" s="57"/>
      <c r="I10" s="57"/>
      <c r="J10" s="57"/>
      <c r="K10" s="74">
        <f t="shared" si="0"/>
        <v>0</v>
      </c>
      <c r="L10" s="74">
        <f t="shared" si="1"/>
        <v>0</v>
      </c>
      <c r="M10" s="33"/>
      <c r="N10" s="34"/>
      <c r="O10" s="64">
        <f t="shared" si="2"/>
        <v>0</v>
      </c>
      <c r="P10" s="64">
        <f t="shared" si="3"/>
        <v>0</v>
      </c>
      <c r="Q10" s="64">
        <f t="shared" si="4"/>
        <v>0</v>
      </c>
      <c r="R10" s="64">
        <f t="shared" si="5"/>
        <v>0</v>
      </c>
      <c r="S10" s="80">
        <f>(IF(K10*Daten!$G$8&lt;=Daten!$H$8,Daten!$H$8,'Fronten Kalkulation'!K10*Daten!$G$8)*B10)+IF(O10=1,B10*8.4,0)+IF(I10&gt;0,B10*2,0)+IF(P10=1,L10*50,0)</f>
        <v>0</v>
      </c>
      <c r="T10" s="80">
        <f>(IF(K10*Daten!$G$9&lt;=Daten!$H$9,Daten!$H$9,'Fronten Kalkulation'!K10*Daten!$G$9)*B10)+IF(O10=1,B10*8.4,0)+IF(I10&gt;0,B10*2,0)+IF(P10=1,L10*50,0)</f>
        <v>0</v>
      </c>
      <c r="U10" s="80">
        <f>(IF(K10*Daten!$G$10&lt;=Daten!$H$10,Daten!$H$10,'Fronten Kalkulation'!K10*Daten!$G$10)*B10)+IF(O10=1,B10*8.4,0)+IF(I10&gt;0,B10*2,0)+IF(P10=1,L10*50,0)</f>
        <v>0</v>
      </c>
      <c r="V10" s="80">
        <f>(IF(K10*Daten!$G$46&lt;=Daten!$H$46,Daten!$H$46,'Fronten Kalkulation'!K10*Daten!$G$46)*B10)+IF(O10=1,B10*8.4,0)+IF(I10&gt;0,B10*2,0)+IF(P10=1,L10*50,0)</f>
        <v>0</v>
      </c>
      <c r="W10" s="80">
        <f>(IF(K10*Daten!$G$13&lt;=Daten!$H$13,Daten!$H$13,'Fronten Kalkulation'!K10*Daten!$G$13)*B10)+IF(O10=1,B10*8.4,0)+IF(I10&gt;0,B10*2,0)+IF(P10=1,L10*50,0)</f>
        <v>0</v>
      </c>
      <c r="X10" s="80">
        <f>(IF(K10*Daten!$G$14&lt;=Daten!$H$14,Daten!$H$14,'Fronten Kalkulation'!K10*Daten!$G$14)*B10)+IF(O10=1,B10*8.4,0)+IF(I10&gt;0,B10*2,0)+IF(P10=1,L10*50,0)</f>
        <v>0</v>
      </c>
      <c r="Y10" s="80">
        <f>(IF(K10*Daten!$G$15&lt;=Daten!$H$15,Daten!$H$15,'Fronten Kalkulation'!K10*Daten!$G$15)*B10)+IF(O10=1,B10*8.4,0)+IF(I10&gt;0,B10*2,0)+IF(P10=1,L10*50,0)</f>
        <v>0</v>
      </c>
      <c r="Z10" s="80">
        <f>(IF(K10*Daten!$G$16&lt;=Daten!$H$16,Daten!$H$16,'Fronten Kalkulation'!K10*Daten!$G$16)*B10)+IF(O10=1,B10*8.4,0)+IF(I10&gt;0,B10*2,0)+IF(P10=1,L10*50,0)</f>
        <v>0</v>
      </c>
      <c r="AA10" s="80">
        <f>(IF(K10*Daten!$G$17&lt;=Daten!$H$17,Daten!$H$17,'Fronten Kalkulation'!K10*Daten!$G$17)*B10)+IF(O10=1,B10*8.4,0)+IF(I10&gt;0,B10*2,0)+IF(P10=1,L10*50,0)</f>
        <v>0</v>
      </c>
      <c r="AB10" s="80">
        <f>(IF(K10*Daten!$G$20&lt;=Daten!$H$20,Daten!$H$20,'Fronten Kalkulation'!K10*Daten!$G$20)*B10)+IF(O10=1,B10*8.4,0)+IF(I10&gt;0,B10*2,0)+IF(P10=1,L10*50,0)</f>
        <v>0</v>
      </c>
      <c r="AC10" s="80">
        <f>(IF(K10*Daten!$G$21&lt;=Daten!$H$21,Daten!$H$21,'Fronten Kalkulation'!K10*Daten!$G$21)*B10)+IF(O10=1,B10*8.4,0)+IF(I10&gt;0,B10*2,0)+IF(P10=1,L10*50,0)</f>
        <v>0</v>
      </c>
      <c r="AD10" s="80">
        <f>(IF(K10*Daten!$G$22&lt;=Daten!$H$22,Daten!$H$22,'Fronten Kalkulation'!K10*Daten!$G$22)*B10)+IF(O10=1,B10*8.4,0)+IF(I10&gt;0,B10*2,0)+IF(P10=1,L10*50,0)</f>
        <v>0</v>
      </c>
      <c r="AE10" s="80">
        <f>(IF(K10*Daten!$G$23&lt;=Daten!$H$23,Daten!$H$23,'Fronten Kalkulation'!K10*Daten!$G$23)*B10)+IF(O10=1,B10*8.4,0)+IF(I10&gt;0,B10*2,0)+IF(P10=1,L10*50,0)</f>
        <v>0</v>
      </c>
      <c r="AF10" s="80">
        <f>(IF(K10*Daten!$G$24&lt;=Daten!$H$24,Daten!$H$24,'Fronten Kalkulation'!K10*Daten!$G$24)*B10)+IF(O10=1,B10*8.4,0)+IF(I10&gt;0,B10*2,0)+IF(P10=1,L10*50,0)</f>
        <v>0</v>
      </c>
      <c r="AG10" s="80">
        <f>(IF(K10*Daten!$G$27&lt;=Daten!$H$27,Daten!$H$27,'Fronten Kalkulation'!K10*Daten!$G$27)*B10)+IF(O10=1,B10*8.4,0)+IF(I10&gt;0,B10*2,0)+IF(P10=1,L10*50,0)</f>
        <v>0</v>
      </c>
      <c r="AH10" s="80">
        <f>(IF(K10*Daten!$G$28&lt;=Daten!$H$28,Daten!$H$28,'Fronten Kalkulation'!K10*Daten!$G$28)*B10)+IF(O10=1,B10*8.4,0)+IF(I10&gt;0,B10*2,0)+IF(P10=1,L10*50,0)</f>
        <v>0</v>
      </c>
      <c r="AI10" s="80">
        <f>(IF(K10*Daten!$G$29&lt;=Daten!$H$29,Daten!$H$29,'Fronten Kalkulation'!K10*Daten!$G$29)*B10)+IF(O10=1,B10*8.4,0)+IF(I10&gt;0,B10*2,0)+IF(P10=1,L10*50,0)</f>
        <v>0</v>
      </c>
      <c r="AJ10" s="80">
        <f>(IF(K10*Daten!$G$30&lt;=Daten!$H$30,Daten!$H$30,'Fronten Kalkulation'!K10*Daten!$G$30)*B10)+IF(O10=1,B10*8.4,0)+IF(I10&gt;0,B10*2,0)+IF(P10=1,L10*50,0)</f>
        <v>0</v>
      </c>
      <c r="AK10" s="80">
        <f>(IF(K10*Daten!$G$31&lt;=Daten!$H$31,Daten!$H$31,'Fronten Kalkulation'!K10*Daten!$G$31)*B10)+IF(O10=1,B10*8.4,0)+IF(I10&gt;0,B10*2,0)+IF(P10=1,L10*50,0)</f>
        <v>0</v>
      </c>
      <c r="AL10" s="80">
        <f>(IF(K10*Daten!$G$34&lt;=Daten!$H$34,Daten!$H$34,'Fronten Kalkulation'!K10*Daten!$G$34)*B10)+IF(O10=1,B10*8.4,0)+IF(I10&gt;0,B10*2,0)+IF(P10=1,L10*50,0)</f>
        <v>0</v>
      </c>
      <c r="AM10" s="80">
        <f>(IF(K10*Daten!$G$35&lt;=Daten!$H$35,Daten!$H$35,'Fronten Kalkulation'!K10*Daten!$G$35)*B10)+IF(O10=1,B10*8.4,0)+IF(I10&gt;0,B10*2,0)+IF(P10=1,L10*50,0)</f>
        <v>0</v>
      </c>
      <c r="AN10" s="80">
        <f>(IF(K10*Daten!$G$38&lt;=Daten!$H$38,Daten!$H$38,'Fronten Kalkulation'!K10*Daten!$G$38)*B10)+IF(O10=1,B10*8.4,0)+IF(I10&gt;0,B10*2,0)+IF(P10=1,L10*50,0)</f>
        <v>0</v>
      </c>
      <c r="AO10" s="80">
        <f>(IF(K10*Daten!$G$39&lt;=Daten!$H$39,Daten!$H$39,'Fronten Kalkulation'!K10*Daten!$G$39)*B10)+IF(O10=1,B10*8.4,0)+IF(I10&gt;0,B10*2,0)+IF(P10=1,L10*50,0)</f>
        <v>0</v>
      </c>
      <c r="AP10" s="80">
        <f>(IF(K10*Daten!$G$40&lt;=Daten!$H$40,Daten!$H$40,'Fronten Kalkulation'!K10*Daten!$G$40)*B10)+IF(O10=1,B10*8.4,0)+IF(I10&gt;0,B10*2,0)+IF(P10=1,L10*50,0)</f>
        <v>0</v>
      </c>
      <c r="AQ10" s="80">
        <f>(IF(K10*Daten!$G$41&lt;=Daten!$H$41,Daten!$H$41,'Fronten Kalkulation'!K10*Daten!$G$41)*B10)+IF(O10=1,B10*8.4,0)+IF(I10&gt;0,B10*2,0)+IF(P10=1,L10*50,0)</f>
        <v>0</v>
      </c>
      <c r="AR10" s="80">
        <f>(IF(K10*Daten!$G$44&lt;=Daten!$H$44,Daten!$H$44,'Fronten Kalkulation'!K10*Daten!$G$44)*B10)+IF(O10=1,B10*8.4,0)+IF(I10&gt;0,B10*2,0)+IF(P10=1,L10*50,0)</f>
        <v>0</v>
      </c>
    </row>
    <row r="11" spans="1:44" s="28" customFormat="1" x14ac:dyDescent="0.25">
      <c r="A11" s="9">
        <v>6</v>
      </c>
      <c r="B11" s="57"/>
      <c r="C11" s="57"/>
      <c r="D11" s="57"/>
      <c r="E11" s="58"/>
      <c r="F11" s="57"/>
      <c r="G11" s="57"/>
      <c r="H11" s="57"/>
      <c r="I11" s="57"/>
      <c r="J11" s="57"/>
      <c r="K11" s="74">
        <f t="shared" si="0"/>
        <v>0</v>
      </c>
      <c r="L11" s="74">
        <f t="shared" si="1"/>
        <v>0</v>
      </c>
      <c r="M11" s="33"/>
      <c r="N11" s="34"/>
      <c r="O11" s="64">
        <f t="shared" si="2"/>
        <v>0</v>
      </c>
      <c r="P11" s="64">
        <f t="shared" si="3"/>
        <v>0</v>
      </c>
      <c r="Q11" s="64">
        <f t="shared" si="4"/>
        <v>0</v>
      </c>
      <c r="R11" s="64">
        <f t="shared" si="5"/>
        <v>0</v>
      </c>
      <c r="S11" s="80">
        <f>(IF(K11*Daten!$G$8&lt;=Daten!$H$8,Daten!$H$8,'Fronten Kalkulation'!K11*Daten!$G$8)*B11)+IF(O11=1,B11*8.4,0)+IF(I11&gt;0,B11*2,0)+IF(P11=1,L11*50,0)</f>
        <v>0</v>
      </c>
      <c r="T11" s="80">
        <f>(IF(K11*Daten!$G$9&lt;=Daten!$H$9,Daten!$H$9,'Fronten Kalkulation'!K11*Daten!$G$9)*B11)+IF(O11=1,B11*8.4,0)+IF(I11&gt;0,B11*2,0)+IF(P11=1,L11*50,0)</f>
        <v>0</v>
      </c>
      <c r="U11" s="80">
        <f>(IF(K11*Daten!$G$10&lt;=Daten!$H$10,Daten!$H$10,'Fronten Kalkulation'!K11*Daten!$G$10)*B11)+IF(O11=1,B11*8.4,0)+IF(I11&gt;0,B11*2,0)+IF(P11=1,L11*50,0)</f>
        <v>0</v>
      </c>
      <c r="V11" s="80">
        <f>(IF(K11*Daten!$G$46&lt;=Daten!$H$46,Daten!$H$46,'Fronten Kalkulation'!K11*Daten!$G$46)*B11)+IF(O11=1,B11*8.4,0)+IF(I11&gt;0,B11*2,0)+IF(P11=1,L11*50,0)</f>
        <v>0</v>
      </c>
      <c r="W11" s="80">
        <f>(IF(K11*Daten!$G$13&lt;=Daten!$H$13,Daten!$H$13,'Fronten Kalkulation'!K11*Daten!$G$13)*B11)+IF(O11=1,B11*8.4,0)+IF(I11&gt;0,B11*2,0)+IF(P11=1,L11*50,0)</f>
        <v>0</v>
      </c>
      <c r="X11" s="80">
        <f>(IF(K11*Daten!$G$14&lt;=Daten!$H$14,Daten!$H$14,'Fronten Kalkulation'!K11*Daten!$G$14)*B11)+IF(O11=1,B11*8.4,0)+IF(I11&gt;0,B11*2,0)+IF(P11=1,L11*50,0)</f>
        <v>0</v>
      </c>
      <c r="Y11" s="80">
        <f>(IF(K11*Daten!$G$15&lt;=Daten!$H$15,Daten!$H$15,'Fronten Kalkulation'!K11*Daten!$G$15)*B11)+IF(O11=1,B11*8.4,0)+IF(I11&gt;0,B11*2,0)+IF(P11=1,L11*50,0)</f>
        <v>0</v>
      </c>
      <c r="Z11" s="80">
        <f>(IF(K11*Daten!$G$16&lt;=Daten!$H$16,Daten!$H$16,'Fronten Kalkulation'!K11*Daten!$G$16)*B11)+IF(O11=1,B11*8.4,0)+IF(I11&gt;0,B11*2,0)+IF(P11=1,L11*50,0)</f>
        <v>0</v>
      </c>
      <c r="AA11" s="80">
        <f>(IF(K11*Daten!$G$17&lt;=Daten!$H$17,Daten!$H$17,'Fronten Kalkulation'!K11*Daten!$G$17)*B11)+IF(O11=1,B11*8.4,0)+IF(I11&gt;0,B11*2,0)+IF(P11=1,L11*50,0)</f>
        <v>0</v>
      </c>
      <c r="AB11" s="80">
        <f>(IF(K11*Daten!$G$20&lt;=Daten!$H$20,Daten!$H$20,'Fronten Kalkulation'!K11*Daten!$G$20)*B11)+IF(O11=1,B11*8.4,0)+IF(I11&gt;0,B11*2,0)+IF(P11=1,L11*50,0)</f>
        <v>0</v>
      </c>
      <c r="AC11" s="80">
        <f>(IF(K11*Daten!$G$21&lt;=Daten!$H$21,Daten!$H$21,'Fronten Kalkulation'!K11*Daten!$G$21)*B11)+IF(O11=1,B11*8.4,0)+IF(I11&gt;0,B11*2,0)+IF(P11=1,L11*50,0)</f>
        <v>0</v>
      </c>
      <c r="AD11" s="80">
        <f>(IF(K11*Daten!$G$22&lt;=Daten!$H$22,Daten!$H$22,'Fronten Kalkulation'!K11*Daten!$G$22)*B11)+IF(O11=1,B11*8.4,0)+IF(I11&gt;0,B11*2,0)+IF(P11=1,L11*50,0)</f>
        <v>0</v>
      </c>
      <c r="AE11" s="80">
        <f>(IF(K11*Daten!$G$23&lt;=Daten!$H$23,Daten!$H$23,'Fronten Kalkulation'!K11*Daten!$G$23)*B11)+IF(O11=1,B11*8.4,0)+IF(I11&gt;0,B11*2,0)+IF(P11=1,L11*50,0)</f>
        <v>0</v>
      </c>
      <c r="AF11" s="80">
        <f>(IF(K11*Daten!$G$24&lt;=Daten!$H$24,Daten!$H$24,'Fronten Kalkulation'!K11*Daten!$G$24)*B11)+IF(O11=1,B11*8.4,0)+IF(I11&gt;0,B11*2,0)+IF(P11=1,L11*50,0)</f>
        <v>0</v>
      </c>
      <c r="AG11" s="80">
        <f>(IF(K11*Daten!$G$27&lt;=Daten!$H$27,Daten!$H$27,'Fronten Kalkulation'!K11*Daten!$G$27)*B11)+IF(O11=1,B11*8.4,0)+IF(I11&gt;0,B11*2,0)+IF(P11=1,L11*50,0)</f>
        <v>0</v>
      </c>
      <c r="AH11" s="80">
        <f>(IF(K11*Daten!$G$28&lt;=Daten!$H$28,Daten!$H$28,'Fronten Kalkulation'!K11*Daten!$G$28)*B11)+IF(O11=1,B11*8.4,0)+IF(I11&gt;0,B11*2,0)+IF(P11=1,L11*50,0)</f>
        <v>0</v>
      </c>
      <c r="AI11" s="80">
        <f>(IF(K11*Daten!$G$29&lt;=Daten!$H$29,Daten!$H$29,'Fronten Kalkulation'!K11*Daten!$G$29)*B11)+IF(O11=1,B11*8.4,0)+IF(I11&gt;0,B11*2,0)+IF(P11=1,L11*50,0)</f>
        <v>0</v>
      </c>
      <c r="AJ11" s="80">
        <f>(IF(K11*Daten!$G$30&lt;=Daten!$H$30,Daten!$H$30,'Fronten Kalkulation'!K11*Daten!$G$30)*B11)+IF(O11=1,B11*8.4,0)+IF(I11&gt;0,B11*2,0)+IF(P11=1,L11*50,0)</f>
        <v>0</v>
      </c>
      <c r="AK11" s="80">
        <f>(IF(K11*Daten!$G$31&lt;=Daten!$H$31,Daten!$H$31,'Fronten Kalkulation'!K11*Daten!$G$31)*B11)+IF(O11=1,B11*8.4,0)+IF(I11&gt;0,B11*2,0)+IF(P11=1,L11*50,0)</f>
        <v>0</v>
      </c>
      <c r="AL11" s="80">
        <f>(IF(K11*Daten!$G$34&lt;=Daten!$H$34,Daten!$H$34,'Fronten Kalkulation'!K11*Daten!$G$34)*B11)+IF(O11=1,B11*8.4,0)+IF(I11&gt;0,B11*2,0)+IF(P11=1,L11*50,0)</f>
        <v>0</v>
      </c>
      <c r="AM11" s="80">
        <f>(IF(K11*Daten!$G$35&lt;=Daten!$H$35,Daten!$H$35,'Fronten Kalkulation'!K11*Daten!$G$35)*B11)+IF(O11=1,B11*8.4,0)+IF(I11&gt;0,B11*2,0)+IF(P11=1,L11*50,0)</f>
        <v>0</v>
      </c>
      <c r="AN11" s="80">
        <f>(IF(K11*Daten!$G$38&lt;=Daten!$H$38,Daten!$H$38,'Fronten Kalkulation'!K11*Daten!$G$38)*B11)+IF(O11=1,B11*8.4,0)+IF(I11&gt;0,B11*2,0)+IF(P11=1,L11*50,0)</f>
        <v>0</v>
      </c>
      <c r="AO11" s="80">
        <f>(IF(K11*Daten!$G$39&lt;=Daten!$H$39,Daten!$H$39,'Fronten Kalkulation'!K11*Daten!$G$39)*B11)+IF(O11=1,B11*8.4,0)+IF(I11&gt;0,B11*2,0)+IF(P11=1,L11*50,0)</f>
        <v>0</v>
      </c>
      <c r="AP11" s="80">
        <f>(IF(K11*Daten!$G$40&lt;=Daten!$H$40,Daten!$H$40,'Fronten Kalkulation'!K11*Daten!$G$40)*B11)+IF(O11=1,B11*8.4,0)+IF(I11&gt;0,B11*2,0)+IF(P11=1,L11*50,0)</f>
        <v>0</v>
      </c>
      <c r="AQ11" s="80">
        <f>(IF(K11*Daten!$G$41&lt;=Daten!$H$41,Daten!$H$41,'Fronten Kalkulation'!K11*Daten!$G$41)*B11)+IF(O11=1,B11*8.4,0)+IF(I11&gt;0,B11*2,0)+IF(P11=1,L11*50,0)</f>
        <v>0</v>
      </c>
      <c r="AR11" s="80">
        <f>(IF(K11*Daten!$G$44&lt;=Daten!$H$44,Daten!$H$44,'Fronten Kalkulation'!K11*Daten!$G$44)*B11)+IF(O11=1,B11*8.4,0)+IF(I11&gt;0,B11*2,0)+IF(P11=1,L11*50,0)</f>
        <v>0</v>
      </c>
    </row>
    <row r="12" spans="1:44" s="28" customFormat="1" x14ac:dyDescent="0.25">
      <c r="A12" s="9">
        <v>7</v>
      </c>
      <c r="B12" s="57"/>
      <c r="C12" s="57"/>
      <c r="D12" s="57"/>
      <c r="E12" s="58"/>
      <c r="F12" s="57"/>
      <c r="G12" s="57"/>
      <c r="H12" s="57"/>
      <c r="I12" s="57"/>
      <c r="J12" s="57"/>
      <c r="K12" s="74">
        <f t="shared" si="0"/>
        <v>0</v>
      </c>
      <c r="L12" s="74">
        <f t="shared" si="1"/>
        <v>0</v>
      </c>
      <c r="M12" s="33"/>
      <c r="N12" s="34"/>
      <c r="O12" s="64">
        <f t="shared" si="2"/>
        <v>0</v>
      </c>
      <c r="P12" s="64">
        <f t="shared" si="3"/>
        <v>0</v>
      </c>
      <c r="Q12" s="64">
        <f t="shared" si="4"/>
        <v>0</v>
      </c>
      <c r="R12" s="64">
        <f t="shared" si="5"/>
        <v>0</v>
      </c>
      <c r="S12" s="80">
        <f>(IF(K12*Daten!$G$8&lt;=Daten!$H$8,Daten!$H$8,'Fronten Kalkulation'!K12*Daten!$G$8)*B12)+IF(O12=1,B12*8.4,0)+IF(I12&gt;0,B12*2,0)+IF(P12=1,L12*50,0)</f>
        <v>0</v>
      </c>
      <c r="T12" s="80">
        <f>(IF(K12*Daten!$G$9&lt;=Daten!$H$9,Daten!$H$9,'Fronten Kalkulation'!K12*Daten!$G$9)*B12)+IF(O12=1,B12*8.4,0)+IF(I12&gt;0,B12*2,0)+IF(P12=1,L12*50,0)</f>
        <v>0</v>
      </c>
      <c r="U12" s="80">
        <f>(IF(K12*Daten!$G$10&lt;=Daten!$H$10,Daten!$H$10,'Fronten Kalkulation'!K12*Daten!$G$10)*B12)+IF(O12=1,B12*8.4,0)+IF(I12&gt;0,B12*2,0)+IF(P12=1,L12*50,0)</f>
        <v>0</v>
      </c>
      <c r="V12" s="80">
        <f>(IF(K12*Daten!$G$46&lt;=Daten!$H$46,Daten!$H$46,'Fronten Kalkulation'!K12*Daten!$G$46)*B12)+IF(O12=1,B12*8.4,0)+IF(I12&gt;0,B12*2,0)+IF(P12=1,L12*50,0)</f>
        <v>0</v>
      </c>
      <c r="W12" s="80">
        <f>(IF(K12*Daten!$G$13&lt;=Daten!$H$13,Daten!$H$13,'Fronten Kalkulation'!K12*Daten!$G$13)*B12)+IF(O12=1,B12*8.4,0)+IF(I12&gt;0,B12*2,0)+IF(P12=1,L12*50,0)</f>
        <v>0</v>
      </c>
      <c r="X12" s="80">
        <f>(IF(K12*Daten!$G$14&lt;=Daten!$H$14,Daten!$H$14,'Fronten Kalkulation'!K12*Daten!$G$14)*B12)+IF(O12=1,B12*8.4,0)+IF(I12&gt;0,B12*2,0)+IF(P12=1,L12*50,0)</f>
        <v>0</v>
      </c>
      <c r="Y12" s="80">
        <f>(IF(K12*Daten!$G$15&lt;=Daten!$H$15,Daten!$H$15,'Fronten Kalkulation'!K12*Daten!$G$15)*B12)+IF(O12=1,B12*8.4,0)+IF(I12&gt;0,B12*2,0)+IF(P12=1,L12*50,0)</f>
        <v>0</v>
      </c>
      <c r="Z12" s="80">
        <f>(IF(K12*Daten!$G$16&lt;=Daten!$H$16,Daten!$H$16,'Fronten Kalkulation'!K12*Daten!$G$16)*B12)+IF(O12=1,B12*8.4,0)+IF(I12&gt;0,B12*2,0)+IF(P12=1,L12*50,0)</f>
        <v>0</v>
      </c>
      <c r="AA12" s="80">
        <f>(IF(K12*Daten!$G$17&lt;=Daten!$H$17,Daten!$H$17,'Fronten Kalkulation'!K12*Daten!$G$17)*B12)+IF(O12=1,B12*8.4,0)+IF(I12&gt;0,B12*2,0)+IF(P12=1,L12*50,0)</f>
        <v>0</v>
      </c>
      <c r="AB12" s="80">
        <f>(IF(K12*Daten!$G$20&lt;=Daten!$H$20,Daten!$H$20,'Fronten Kalkulation'!K12*Daten!$G$20)*B12)+IF(O12=1,B12*8.4,0)+IF(I12&gt;0,B12*2,0)+IF(P12=1,L12*50,0)</f>
        <v>0</v>
      </c>
      <c r="AC12" s="80">
        <f>(IF(K12*Daten!$G$21&lt;=Daten!$H$21,Daten!$H$21,'Fronten Kalkulation'!K12*Daten!$G$21)*B12)+IF(O12=1,B12*8.4,0)+IF(I12&gt;0,B12*2,0)+IF(P12=1,L12*50,0)</f>
        <v>0</v>
      </c>
      <c r="AD12" s="80">
        <f>(IF(K12*Daten!$G$22&lt;=Daten!$H$22,Daten!$H$22,'Fronten Kalkulation'!K12*Daten!$G$22)*B12)+IF(O12=1,B12*8.4,0)+IF(I12&gt;0,B12*2,0)+IF(P12=1,L12*50,0)</f>
        <v>0</v>
      </c>
      <c r="AE12" s="80">
        <f>(IF(K12*Daten!$G$23&lt;=Daten!$H$23,Daten!$H$23,'Fronten Kalkulation'!K12*Daten!$G$23)*B12)+IF(O12=1,B12*8.4,0)+IF(I12&gt;0,B12*2,0)+IF(P12=1,L12*50,0)</f>
        <v>0</v>
      </c>
      <c r="AF12" s="80">
        <f>(IF(K12*Daten!$G$24&lt;=Daten!$H$24,Daten!$H$24,'Fronten Kalkulation'!K12*Daten!$G$24)*B12)+IF(O12=1,B12*8.4,0)+IF(I12&gt;0,B12*2,0)+IF(P12=1,L12*50,0)</f>
        <v>0</v>
      </c>
      <c r="AG12" s="80">
        <f>(IF(K12*Daten!$G$27&lt;=Daten!$H$27,Daten!$H$27,'Fronten Kalkulation'!K12*Daten!$G$27)*B12)+IF(O12=1,B12*8.4,0)+IF(I12&gt;0,B12*2,0)+IF(P12=1,L12*50,0)</f>
        <v>0</v>
      </c>
      <c r="AH12" s="80">
        <f>(IF(K12*Daten!$G$28&lt;=Daten!$H$28,Daten!$H$28,'Fronten Kalkulation'!K12*Daten!$G$28)*B12)+IF(O12=1,B12*8.4,0)+IF(I12&gt;0,B12*2,0)+IF(P12=1,L12*50,0)</f>
        <v>0</v>
      </c>
      <c r="AI12" s="80">
        <f>(IF(K12*Daten!$G$29&lt;=Daten!$H$29,Daten!$H$29,'Fronten Kalkulation'!K12*Daten!$G$29)*B12)+IF(O12=1,B12*8.4,0)+IF(I12&gt;0,B12*2,0)+IF(P12=1,L12*50,0)</f>
        <v>0</v>
      </c>
      <c r="AJ12" s="80">
        <f>(IF(K12*Daten!$G$30&lt;=Daten!$H$30,Daten!$H$30,'Fronten Kalkulation'!K12*Daten!$G$30)*B12)+IF(O12=1,B12*8.4,0)+IF(I12&gt;0,B12*2,0)+IF(P12=1,L12*50,0)</f>
        <v>0</v>
      </c>
      <c r="AK12" s="80">
        <f>(IF(K12*Daten!$G$31&lt;=Daten!$H$31,Daten!$H$31,'Fronten Kalkulation'!K12*Daten!$G$31)*B12)+IF(O12=1,B12*8.4,0)+IF(I12&gt;0,B12*2,0)+IF(P12=1,L12*50,0)</f>
        <v>0</v>
      </c>
      <c r="AL12" s="80">
        <f>(IF(K12*Daten!$G$34&lt;=Daten!$H$34,Daten!$H$34,'Fronten Kalkulation'!K12*Daten!$G$34)*B12)+IF(O12=1,B12*8.4,0)+IF(I12&gt;0,B12*2,0)+IF(P12=1,L12*50,0)</f>
        <v>0</v>
      </c>
      <c r="AM12" s="80">
        <f>(IF(K12*Daten!$G$35&lt;=Daten!$H$35,Daten!$H$35,'Fronten Kalkulation'!K12*Daten!$G$35)*B12)+IF(O12=1,B12*8.4,0)+IF(I12&gt;0,B12*2,0)+IF(P12=1,L12*50,0)</f>
        <v>0</v>
      </c>
      <c r="AN12" s="80">
        <f>(IF(K12*Daten!$G$38&lt;=Daten!$H$38,Daten!$H$38,'Fronten Kalkulation'!K12*Daten!$G$38)*B12)+IF(O12=1,B12*8.4,0)+IF(I12&gt;0,B12*2,0)+IF(P12=1,L12*50,0)</f>
        <v>0</v>
      </c>
      <c r="AO12" s="80">
        <f>(IF(K12*Daten!$G$39&lt;=Daten!$H$39,Daten!$H$39,'Fronten Kalkulation'!K12*Daten!$G$39)*B12)+IF(O12=1,B12*8.4,0)+IF(I12&gt;0,B12*2,0)+IF(P12=1,L12*50,0)</f>
        <v>0</v>
      </c>
      <c r="AP12" s="80">
        <f>(IF(K12*Daten!$G$40&lt;=Daten!$H$40,Daten!$H$40,'Fronten Kalkulation'!K12*Daten!$G$40)*B12)+IF(O12=1,B12*8.4,0)+IF(I12&gt;0,B12*2,0)+IF(P12=1,L12*50,0)</f>
        <v>0</v>
      </c>
      <c r="AQ12" s="80">
        <f>(IF(K12*Daten!$G$41&lt;=Daten!$H$41,Daten!$H$41,'Fronten Kalkulation'!K12*Daten!$G$41)*B12)+IF(O12=1,B12*8.4,0)+IF(I12&gt;0,B12*2,0)+IF(P12=1,L12*50,0)</f>
        <v>0</v>
      </c>
      <c r="AR12" s="80">
        <f>(IF(K12*Daten!$G$44&lt;=Daten!$H$44,Daten!$H$44,'Fronten Kalkulation'!K12*Daten!$G$44)*B12)+IF(O12=1,B12*8.4,0)+IF(I12&gt;0,B12*2,0)+IF(P12=1,L12*50,0)</f>
        <v>0</v>
      </c>
    </row>
    <row r="13" spans="1:44" s="28" customFormat="1" x14ac:dyDescent="0.25">
      <c r="A13" s="9">
        <v>8</v>
      </c>
      <c r="B13" s="57"/>
      <c r="C13" s="57"/>
      <c r="D13" s="57"/>
      <c r="E13" s="58"/>
      <c r="F13" s="57"/>
      <c r="G13" s="57"/>
      <c r="H13" s="57"/>
      <c r="I13" s="57"/>
      <c r="J13" s="57"/>
      <c r="K13" s="74">
        <f t="shared" si="0"/>
        <v>0</v>
      </c>
      <c r="L13" s="74">
        <f t="shared" si="1"/>
        <v>0</v>
      </c>
      <c r="M13" s="33"/>
      <c r="N13" s="34"/>
      <c r="O13" s="64">
        <f t="shared" si="2"/>
        <v>0</v>
      </c>
      <c r="P13" s="64">
        <f t="shared" si="3"/>
        <v>0</v>
      </c>
      <c r="Q13" s="64">
        <f t="shared" si="4"/>
        <v>0</v>
      </c>
      <c r="R13" s="64">
        <f t="shared" si="5"/>
        <v>0</v>
      </c>
      <c r="S13" s="80">
        <f>(IF(K13*Daten!$G$8&lt;=Daten!$H$8,Daten!$H$8,'Fronten Kalkulation'!K13*Daten!$G$8)*B13)+IF(O13=1,B13*8.4,0)+IF(I13&gt;0,B13*2,0)+IF(P13=1,L13*50,0)</f>
        <v>0</v>
      </c>
      <c r="T13" s="80">
        <f>(IF(K13*Daten!$G$9&lt;=Daten!$H$9,Daten!$H$9,'Fronten Kalkulation'!K13*Daten!$G$9)*B13)+IF(O13=1,B13*8.4,0)+IF(I13&gt;0,B13*2,0)+IF(P13=1,L13*50,0)</f>
        <v>0</v>
      </c>
      <c r="U13" s="80">
        <f>(IF(K13*Daten!$G$10&lt;=Daten!$H$10,Daten!$H$10,'Fronten Kalkulation'!K13*Daten!$G$10)*B13)+IF(O13=1,B13*8.4,0)+IF(I13&gt;0,B13*2,0)+IF(P13=1,L13*50,0)</f>
        <v>0</v>
      </c>
      <c r="V13" s="80">
        <f>(IF(K13*Daten!$G$46&lt;=Daten!$H$46,Daten!$H$46,'Fronten Kalkulation'!K13*Daten!$G$46)*B13)+IF(O13=1,B13*8.4,0)+IF(I13&gt;0,B13*2,0)+IF(P13=1,L13*50,0)</f>
        <v>0</v>
      </c>
      <c r="W13" s="80">
        <f>(IF(K13*Daten!$G$13&lt;=Daten!$H$13,Daten!$H$13,'Fronten Kalkulation'!K13*Daten!$G$13)*B13)+IF(O13=1,B13*8.4,0)+IF(I13&gt;0,B13*2,0)+IF(P13=1,L13*50,0)</f>
        <v>0</v>
      </c>
      <c r="X13" s="80">
        <f>(IF(K13*Daten!$G$14&lt;=Daten!$H$14,Daten!$H$14,'Fronten Kalkulation'!K13*Daten!$G$14)*B13)+IF(O13=1,B13*8.4,0)+IF(I13&gt;0,B13*2,0)+IF(P13=1,L13*50,0)</f>
        <v>0</v>
      </c>
      <c r="Y13" s="80">
        <f>(IF(K13*Daten!$G$15&lt;=Daten!$H$15,Daten!$H$15,'Fronten Kalkulation'!K13*Daten!$G$15)*B13)+IF(O13=1,B13*8.4,0)+IF(I13&gt;0,B13*2,0)+IF(P13=1,L13*50,0)</f>
        <v>0</v>
      </c>
      <c r="Z13" s="80">
        <f>(IF(K13*Daten!$G$16&lt;=Daten!$H$16,Daten!$H$16,'Fronten Kalkulation'!K13*Daten!$G$16)*B13)+IF(O13=1,B13*8.4,0)+IF(I13&gt;0,B13*2,0)+IF(P13=1,L13*50,0)</f>
        <v>0</v>
      </c>
      <c r="AA13" s="80">
        <f>(IF(K13*Daten!$G$17&lt;=Daten!$H$17,Daten!$H$17,'Fronten Kalkulation'!K13*Daten!$G$17)*B13)+IF(O13=1,B13*8.4,0)+IF(I13&gt;0,B13*2,0)+IF(P13=1,L13*50,0)</f>
        <v>0</v>
      </c>
      <c r="AB13" s="80">
        <f>(IF(K13*Daten!$G$20&lt;=Daten!$H$20,Daten!$H$20,'Fronten Kalkulation'!K13*Daten!$G$20)*B13)+IF(O13=1,B13*8.4,0)+IF(I13&gt;0,B13*2,0)+IF(P13=1,L13*50,0)</f>
        <v>0</v>
      </c>
      <c r="AC13" s="80">
        <f>(IF(K13*Daten!$G$21&lt;=Daten!$H$21,Daten!$H$21,'Fronten Kalkulation'!K13*Daten!$G$21)*B13)+IF(O13=1,B13*8.4,0)+IF(I13&gt;0,B13*2,0)+IF(P13=1,L13*50,0)</f>
        <v>0</v>
      </c>
      <c r="AD13" s="80">
        <f>(IF(K13*Daten!$G$22&lt;=Daten!$H$22,Daten!$H$22,'Fronten Kalkulation'!K13*Daten!$G$22)*B13)+IF(O13=1,B13*8.4,0)+IF(I13&gt;0,B13*2,0)+IF(P13=1,L13*50,0)</f>
        <v>0</v>
      </c>
      <c r="AE13" s="80">
        <f>(IF(K13*Daten!$G$23&lt;=Daten!$H$23,Daten!$H$23,'Fronten Kalkulation'!K13*Daten!$G$23)*B13)+IF(O13=1,B13*8.4,0)+IF(I13&gt;0,B13*2,0)+IF(P13=1,L13*50,0)</f>
        <v>0</v>
      </c>
      <c r="AF13" s="80">
        <f>(IF(K13*Daten!$G$24&lt;=Daten!$H$24,Daten!$H$24,'Fronten Kalkulation'!K13*Daten!$G$24)*B13)+IF(O13=1,B13*8.4,0)+IF(I13&gt;0,B13*2,0)+IF(P13=1,L13*50,0)</f>
        <v>0</v>
      </c>
      <c r="AG13" s="80">
        <f>(IF(K13*Daten!$G$27&lt;=Daten!$H$27,Daten!$H$27,'Fronten Kalkulation'!K13*Daten!$G$27)*B13)+IF(O13=1,B13*8.4,0)+IF(I13&gt;0,B13*2,0)+IF(P13=1,L13*50,0)</f>
        <v>0</v>
      </c>
      <c r="AH13" s="80">
        <f>(IF(K13*Daten!$G$28&lt;=Daten!$H$28,Daten!$H$28,'Fronten Kalkulation'!K13*Daten!$G$28)*B13)+IF(O13=1,B13*8.4,0)+IF(I13&gt;0,B13*2,0)+IF(P13=1,L13*50,0)</f>
        <v>0</v>
      </c>
      <c r="AI13" s="80">
        <f>(IF(K13*Daten!$G$29&lt;=Daten!$H$29,Daten!$H$29,'Fronten Kalkulation'!K13*Daten!$G$29)*B13)+IF(O13=1,B13*8.4,0)+IF(I13&gt;0,B13*2,0)+IF(P13=1,L13*50,0)</f>
        <v>0</v>
      </c>
      <c r="AJ13" s="80">
        <f>(IF(K13*Daten!$G$30&lt;=Daten!$H$30,Daten!$H$30,'Fronten Kalkulation'!K13*Daten!$G$30)*B13)+IF(O13=1,B13*8.4,0)+IF(I13&gt;0,B13*2,0)+IF(P13=1,L13*50,0)</f>
        <v>0</v>
      </c>
      <c r="AK13" s="80">
        <f>(IF(K13*Daten!$G$31&lt;=Daten!$H$31,Daten!$H$31,'Fronten Kalkulation'!K13*Daten!$G$31)*B13)+IF(O13=1,B13*8.4,0)+IF(I13&gt;0,B13*2,0)+IF(P13=1,L13*50,0)</f>
        <v>0</v>
      </c>
      <c r="AL13" s="80">
        <f>(IF(K13*Daten!$G$34&lt;=Daten!$H$34,Daten!$H$34,'Fronten Kalkulation'!K13*Daten!$G$34)*B13)+IF(O13=1,B13*8.4,0)+IF(I13&gt;0,B13*2,0)+IF(P13=1,L13*50,0)</f>
        <v>0</v>
      </c>
      <c r="AM13" s="80">
        <f>(IF(K13*Daten!$G$35&lt;=Daten!$H$35,Daten!$H$35,'Fronten Kalkulation'!K13*Daten!$G$35)*B13)+IF(O13=1,B13*8.4,0)+IF(I13&gt;0,B13*2,0)+IF(P13=1,L13*50,0)</f>
        <v>0</v>
      </c>
      <c r="AN13" s="80">
        <f>(IF(K13*Daten!$G$38&lt;=Daten!$H$38,Daten!$H$38,'Fronten Kalkulation'!K13*Daten!$G$38)*B13)+IF(O13=1,B13*8.4,0)+IF(I13&gt;0,B13*2,0)+IF(P13=1,L13*50,0)</f>
        <v>0</v>
      </c>
      <c r="AO13" s="80">
        <f>(IF(K13*Daten!$G$39&lt;=Daten!$H$39,Daten!$H$39,'Fronten Kalkulation'!K13*Daten!$G$39)*B13)+IF(O13=1,B13*8.4,0)+IF(I13&gt;0,B13*2,0)+IF(P13=1,L13*50,0)</f>
        <v>0</v>
      </c>
      <c r="AP13" s="80">
        <f>(IF(K13*Daten!$G$40&lt;=Daten!$H$40,Daten!$H$40,'Fronten Kalkulation'!K13*Daten!$G$40)*B13)+IF(O13=1,B13*8.4,0)+IF(I13&gt;0,B13*2,0)+IF(P13=1,L13*50,0)</f>
        <v>0</v>
      </c>
      <c r="AQ13" s="80">
        <f>(IF(K13*Daten!$G$41&lt;=Daten!$H$41,Daten!$H$41,'Fronten Kalkulation'!K13*Daten!$G$41)*B13)+IF(O13=1,B13*8.4,0)+IF(I13&gt;0,B13*2,0)+IF(P13=1,L13*50,0)</f>
        <v>0</v>
      </c>
      <c r="AR13" s="80">
        <f>(IF(K13*Daten!$G$44&lt;=Daten!$H$44,Daten!$H$44,'Fronten Kalkulation'!K13*Daten!$G$44)*B13)+IF(O13=1,B13*8.4,0)+IF(I13&gt;0,B13*2,0)+IF(P13=1,L13*50,0)</f>
        <v>0</v>
      </c>
    </row>
    <row r="14" spans="1:44" s="28" customFormat="1" x14ac:dyDescent="0.25">
      <c r="A14" s="9">
        <v>9</v>
      </c>
      <c r="B14" s="57"/>
      <c r="C14" s="57"/>
      <c r="D14" s="57"/>
      <c r="E14" s="58"/>
      <c r="F14" s="57"/>
      <c r="G14" s="57"/>
      <c r="H14" s="57"/>
      <c r="I14" s="57"/>
      <c r="J14" s="57"/>
      <c r="K14" s="74">
        <f t="shared" si="0"/>
        <v>0</v>
      </c>
      <c r="L14" s="74">
        <f t="shared" si="1"/>
        <v>0</v>
      </c>
      <c r="M14" s="33"/>
      <c r="N14" s="34"/>
      <c r="O14" s="64">
        <f t="shared" si="2"/>
        <v>0</v>
      </c>
      <c r="P14" s="64">
        <f t="shared" si="3"/>
        <v>0</v>
      </c>
      <c r="Q14" s="64">
        <f t="shared" si="4"/>
        <v>0</v>
      </c>
      <c r="R14" s="64">
        <f t="shared" si="5"/>
        <v>0</v>
      </c>
      <c r="S14" s="80">
        <f>(IF(K14*Daten!$G$8&lt;=Daten!$H$8,Daten!$H$8,'Fronten Kalkulation'!K14*Daten!$G$8)*B14)+IF(O14=1,B14*8.4,0)+IF(I14&gt;0,B14*2,0)+IF(P14=1,L14*50,0)</f>
        <v>0</v>
      </c>
      <c r="T14" s="80">
        <f>(IF(K14*Daten!$G$9&lt;=Daten!$H$9,Daten!$H$9,'Fronten Kalkulation'!K14*Daten!$G$9)*B14)+IF(O14=1,B14*8.4,0)+IF(I14&gt;0,B14*2,0)+IF(P14=1,L14*50,0)</f>
        <v>0</v>
      </c>
      <c r="U14" s="80">
        <f>(IF(K14*Daten!$G$10&lt;=Daten!$H$10,Daten!$H$10,'Fronten Kalkulation'!K14*Daten!$G$10)*B14)+IF(O14=1,B14*8.4,0)+IF(I14&gt;0,B14*2,0)+IF(P14=1,L14*50,0)</f>
        <v>0</v>
      </c>
      <c r="V14" s="80">
        <f>(IF(K14*Daten!$G$46&lt;=Daten!$H$46,Daten!$H$46,'Fronten Kalkulation'!K14*Daten!$G$46)*B14)+IF(O14=1,B14*8.4,0)+IF(I14&gt;0,B14*2,0)+IF(P14=1,L14*50,0)</f>
        <v>0</v>
      </c>
      <c r="W14" s="80">
        <f>(IF(K14*Daten!$G$13&lt;=Daten!$H$13,Daten!$H$13,'Fronten Kalkulation'!K14*Daten!$G$13)*B14)+IF(O14=1,B14*8.4,0)+IF(I14&gt;0,B14*2,0)+IF(P14=1,L14*50,0)</f>
        <v>0</v>
      </c>
      <c r="X14" s="80">
        <f>(IF(K14*Daten!$G$14&lt;=Daten!$H$14,Daten!$H$14,'Fronten Kalkulation'!K14*Daten!$G$14)*B14)+IF(O14=1,B14*8.4,0)+IF(I14&gt;0,B14*2,0)+IF(P14=1,L14*50,0)</f>
        <v>0</v>
      </c>
      <c r="Y14" s="80">
        <f>(IF(K14*Daten!$G$15&lt;=Daten!$H$15,Daten!$H$15,'Fronten Kalkulation'!K14*Daten!$G$15)*B14)+IF(O14=1,B14*8.4,0)+IF(I14&gt;0,B14*2,0)+IF(P14=1,L14*50,0)</f>
        <v>0</v>
      </c>
      <c r="Z14" s="80">
        <f>(IF(K14*Daten!$G$16&lt;=Daten!$H$16,Daten!$H$16,'Fronten Kalkulation'!K14*Daten!$G$16)*B14)+IF(O14=1,B14*8.4,0)+IF(I14&gt;0,B14*2,0)+IF(P14=1,L14*50,0)</f>
        <v>0</v>
      </c>
      <c r="AA14" s="80">
        <f>(IF(K14*Daten!$G$17&lt;=Daten!$H$17,Daten!$H$17,'Fronten Kalkulation'!K14*Daten!$G$17)*B14)+IF(O14=1,B14*8.4,0)+IF(I14&gt;0,B14*2,0)+IF(P14=1,L14*50,0)</f>
        <v>0</v>
      </c>
      <c r="AB14" s="80">
        <f>(IF(K14*Daten!$G$20&lt;=Daten!$H$20,Daten!$H$20,'Fronten Kalkulation'!K14*Daten!$G$20)*B14)+IF(O14=1,B14*8.4,0)+IF(I14&gt;0,B14*2,0)+IF(P14=1,L14*50,0)</f>
        <v>0</v>
      </c>
      <c r="AC14" s="80">
        <f>(IF(K14*Daten!$G$21&lt;=Daten!$H$21,Daten!$H$21,'Fronten Kalkulation'!K14*Daten!$G$21)*B14)+IF(O14=1,B14*8.4,0)+IF(I14&gt;0,B14*2,0)+IF(P14=1,L14*50,0)</f>
        <v>0</v>
      </c>
      <c r="AD14" s="80">
        <f>(IF(K14*Daten!$G$22&lt;=Daten!$H$22,Daten!$H$22,'Fronten Kalkulation'!K14*Daten!$G$22)*B14)+IF(O14=1,B14*8.4,0)+IF(I14&gt;0,B14*2,0)+IF(P14=1,L14*50,0)</f>
        <v>0</v>
      </c>
      <c r="AE14" s="80">
        <f>(IF(K14*Daten!$G$23&lt;=Daten!$H$23,Daten!$H$23,'Fronten Kalkulation'!K14*Daten!$G$23)*B14)+IF(O14=1,B14*8.4,0)+IF(I14&gt;0,B14*2,0)+IF(P14=1,L14*50,0)</f>
        <v>0</v>
      </c>
      <c r="AF14" s="80">
        <f>(IF(K14*Daten!$G$24&lt;=Daten!$H$24,Daten!$H$24,'Fronten Kalkulation'!K14*Daten!$G$24)*B14)+IF(O14=1,B14*8.4,0)+IF(I14&gt;0,B14*2,0)+IF(P14=1,L14*50,0)</f>
        <v>0</v>
      </c>
      <c r="AG14" s="80">
        <f>(IF(K14*Daten!$G$27&lt;=Daten!$H$27,Daten!$H$27,'Fronten Kalkulation'!K14*Daten!$G$27)*B14)+IF(O14=1,B14*8.4,0)+IF(I14&gt;0,B14*2,0)+IF(P14=1,L14*50,0)</f>
        <v>0</v>
      </c>
      <c r="AH14" s="80">
        <f>(IF(K14*Daten!$G$28&lt;=Daten!$H$28,Daten!$H$28,'Fronten Kalkulation'!K14*Daten!$G$28)*B14)+IF(O14=1,B14*8.4,0)+IF(I14&gt;0,B14*2,0)+IF(P14=1,L14*50,0)</f>
        <v>0</v>
      </c>
      <c r="AI14" s="80">
        <f>(IF(K14*Daten!$G$29&lt;=Daten!$H$29,Daten!$H$29,'Fronten Kalkulation'!K14*Daten!$G$29)*B14)+IF(O14=1,B14*8.4,0)+IF(I14&gt;0,B14*2,0)+IF(P14=1,L14*50,0)</f>
        <v>0</v>
      </c>
      <c r="AJ14" s="80">
        <f>(IF(K14*Daten!$G$30&lt;=Daten!$H$30,Daten!$H$30,'Fronten Kalkulation'!K14*Daten!$G$30)*B14)+IF(O14=1,B14*8.4,0)+IF(I14&gt;0,B14*2,0)+IF(P14=1,L14*50,0)</f>
        <v>0</v>
      </c>
      <c r="AK14" s="80">
        <f>(IF(K14*Daten!$G$31&lt;=Daten!$H$31,Daten!$H$31,'Fronten Kalkulation'!K14*Daten!$G$31)*B14)+IF(O14=1,B14*8.4,0)+IF(I14&gt;0,B14*2,0)+IF(P14=1,L14*50,0)</f>
        <v>0</v>
      </c>
      <c r="AL14" s="80">
        <f>(IF(K14*Daten!$G$34&lt;=Daten!$H$34,Daten!$H$34,'Fronten Kalkulation'!K14*Daten!$G$34)*B14)+IF(O14=1,B14*8.4,0)+IF(I14&gt;0,B14*2,0)+IF(P14=1,L14*50,0)</f>
        <v>0</v>
      </c>
      <c r="AM14" s="80">
        <f>(IF(K14*Daten!$G$35&lt;=Daten!$H$35,Daten!$H$35,'Fronten Kalkulation'!K14*Daten!$G$35)*B14)+IF(O14=1,B14*8.4,0)+IF(I14&gt;0,B14*2,0)+IF(P14=1,L14*50,0)</f>
        <v>0</v>
      </c>
      <c r="AN14" s="80">
        <f>(IF(K14*Daten!$G$38&lt;=Daten!$H$38,Daten!$H$38,'Fronten Kalkulation'!K14*Daten!$G$38)*B14)+IF(O14=1,B14*8.4,0)+IF(I14&gt;0,B14*2,0)+IF(P14=1,L14*50,0)</f>
        <v>0</v>
      </c>
      <c r="AO14" s="80">
        <f>(IF(K14*Daten!$G$39&lt;=Daten!$H$39,Daten!$H$39,'Fronten Kalkulation'!K14*Daten!$G$39)*B14)+IF(O14=1,B14*8.4,0)+IF(I14&gt;0,B14*2,0)+IF(P14=1,L14*50,0)</f>
        <v>0</v>
      </c>
      <c r="AP14" s="80">
        <f>(IF(K14*Daten!$G$40&lt;=Daten!$H$40,Daten!$H$40,'Fronten Kalkulation'!K14*Daten!$G$40)*B14)+IF(O14=1,B14*8.4,0)+IF(I14&gt;0,B14*2,0)+IF(P14=1,L14*50,0)</f>
        <v>0</v>
      </c>
      <c r="AQ14" s="80">
        <f>(IF(K14*Daten!$G$41&lt;=Daten!$H$41,Daten!$H$41,'Fronten Kalkulation'!K14*Daten!$G$41)*B14)+IF(O14=1,B14*8.4,0)+IF(I14&gt;0,B14*2,0)+IF(P14=1,L14*50,0)</f>
        <v>0</v>
      </c>
      <c r="AR14" s="80">
        <f>(IF(K14*Daten!$G$44&lt;=Daten!$H$44,Daten!$H$44,'Fronten Kalkulation'!K14*Daten!$G$44)*B14)+IF(O14=1,B14*8.4,0)+IF(I14&gt;0,B14*2,0)+IF(P14=1,L14*50,0)</f>
        <v>0</v>
      </c>
    </row>
    <row r="15" spans="1:44" s="28" customFormat="1" x14ac:dyDescent="0.25">
      <c r="A15" s="9">
        <v>10</v>
      </c>
      <c r="B15" s="57"/>
      <c r="C15" s="57"/>
      <c r="D15" s="57"/>
      <c r="E15" s="58"/>
      <c r="F15" s="57"/>
      <c r="G15" s="57"/>
      <c r="H15" s="57"/>
      <c r="I15" s="57"/>
      <c r="J15" s="57"/>
      <c r="K15" s="74">
        <f t="shared" si="0"/>
        <v>0</v>
      </c>
      <c r="L15" s="74">
        <f t="shared" si="1"/>
        <v>0</v>
      </c>
      <c r="M15" s="33"/>
      <c r="N15" s="34"/>
      <c r="O15" s="64">
        <f t="shared" si="2"/>
        <v>0</v>
      </c>
      <c r="P15" s="64">
        <f t="shared" si="3"/>
        <v>0</v>
      </c>
      <c r="Q15" s="64">
        <f t="shared" si="4"/>
        <v>0</v>
      </c>
      <c r="R15" s="64">
        <f t="shared" si="5"/>
        <v>0</v>
      </c>
      <c r="S15" s="80">
        <f>(IF(K15*Daten!$G$8&lt;=Daten!$H$8,Daten!$H$8,'Fronten Kalkulation'!K15*Daten!$G$8)*B15)+IF(O15=1,B15*8.4,0)+IF(I15&gt;0,B15*2,0)+IF(P15=1,L15*50,0)</f>
        <v>0</v>
      </c>
      <c r="T15" s="80">
        <f>(IF(K15*Daten!$G$9&lt;=Daten!$H$9,Daten!$H$9,'Fronten Kalkulation'!K15*Daten!$G$9)*B15)+IF(O15=1,B15*8.4,0)+IF(I15&gt;0,B15*2,0)+IF(P15=1,L15*50,0)</f>
        <v>0</v>
      </c>
      <c r="U15" s="80">
        <f>(IF(K15*Daten!$G$10&lt;=Daten!$H$10,Daten!$H$10,'Fronten Kalkulation'!K15*Daten!$G$10)*B15)+IF(O15=1,B15*8.4,0)+IF(I15&gt;0,B15*2,0)+IF(P15=1,L15*50,0)</f>
        <v>0</v>
      </c>
      <c r="V15" s="80">
        <f>(IF(K15*Daten!$G$46&lt;=Daten!$H$46,Daten!$H$46,'Fronten Kalkulation'!K15*Daten!$G$46)*B15)+IF(O15=1,B15*8.4,0)+IF(I15&gt;0,B15*2,0)+IF(P15=1,L15*50,0)</f>
        <v>0</v>
      </c>
      <c r="W15" s="80">
        <f>(IF(K15*Daten!$G$13&lt;=Daten!$H$13,Daten!$H$13,'Fronten Kalkulation'!K15*Daten!$G$13)*B15)+IF(O15=1,B15*8.4,0)+IF(I15&gt;0,B15*2,0)+IF(P15=1,L15*50,0)</f>
        <v>0</v>
      </c>
      <c r="X15" s="80">
        <f>(IF(K15*Daten!$G$14&lt;=Daten!$H$14,Daten!$H$14,'Fronten Kalkulation'!K15*Daten!$G$14)*B15)+IF(O15=1,B15*8.4,0)+IF(I15&gt;0,B15*2,0)+IF(P15=1,L15*50,0)</f>
        <v>0</v>
      </c>
      <c r="Y15" s="80">
        <f>(IF(K15*Daten!$G$15&lt;=Daten!$H$15,Daten!$H$15,'Fronten Kalkulation'!K15*Daten!$G$15)*B15)+IF(O15=1,B15*8.4,0)+IF(I15&gt;0,B15*2,0)+IF(P15=1,L15*50,0)</f>
        <v>0</v>
      </c>
      <c r="Z15" s="80">
        <f>(IF(K15*Daten!$G$16&lt;=Daten!$H$16,Daten!$H$16,'Fronten Kalkulation'!K15*Daten!$G$16)*B15)+IF(O15=1,B15*8.4,0)+IF(I15&gt;0,B15*2,0)+IF(P15=1,L15*50,0)</f>
        <v>0</v>
      </c>
      <c r="AA15" s="80">
        <f>(IF(K15*Daten!$G$17&lt;=Daten!$H$17,Daten!$H$17,'Fronten Kalkulation'!K15*Daten!$G$17)*B15)+IF(O15=1,B15*8.4,0)+IF(I15&gt;0,B15*2,0)+IF(P15=1,L15*50,0)</f>
        <v>0</v>
      </c>
      <c r="AB15" s="80">
        <f>(IF(K15*Daten!$G$20&lt;=Daten!$H$20,Daten!$H$20,'Fronten Kalkulation'!K15*Daten!$G$20)*B15)+IF(O15=1,B15*8.4,0)+IF(I15&gt;0,B15*2,0)+IF(P15=1,L15*50,0)</f>
        <v>0</v>
      </c>
      <c r="AC15" s="80">
        <f>(IF(K15*Daten!$G$21&lt;=Daten!$H$21,Daten!$H$21,'Fronten Kalkulation'!K15*Daten!$G$21)*B15)+IF(O15=1,B15*8.4,0)+IF(I15&gt;0,B15*2,0)+IF(P15=1,L15*50,0)</f>
        <v>0</v>
      </c>
      <c r="AD15" s="80">
        <f>(IF(K15*Daten!$G$22&lt;=Daten!$H$22,Daten!$H$22,'Fronten Kalkulation'!K15*Daten!$G$22)*B15)+IF(O15=1,B15*8.4,0)+IF(I15&gt;0,B15*2,0)+IF(P15=1,L15*50,0)</f>
        <v>0</v>
      </c>
      <c r="AE15" s="80">
        <f>(IF(K15*Daten!$G$23&lt;=Daten!$H$23,Daten!$H$23,'Fronten Kalkulation'!K15*Daten!$G$23)*B15)+IF(O15=1,B15*8.4,0)+IF(I15&gt;0,B15*2,0)+IF(P15=1,L15*50,0)</f>
        <v>0</v>
      </c>
      <c r="AF15" s="80">
        <f>(IF(K15*Daten!$G$24&lt;=Daten!$H$24,Daten!$H$24,'Fronten Kalkulation'!K15*Daten!$G$24)*B15)+IF(O15=1,B15*8.4,0)+IF(I15&gt;0,B15*2,0)+IF(P15=1,L15*50,0)</f>
        <v>0</v>
      </c>
      <c r="AG15" s="80">
        <f>(IF(K15*Daten!$G$27&lt;=Daten!$H$27,Daten!$H$27,'Fronten Kalkulation'!K15*Daten!$G$27)*B15)+IF(O15=1,B15*8.4,0)+IF(I15&gt;0,B15*2,0)+IF(P15=1,L15*50,0)</f>
        <v>0</v>
      </c>
      <c r="AH15" s="80">
        <f>(IF(K15*Daten!$G$28&lt;=Daten!$H$28,Daten!$H$28,'Fronten Kalkulation'!K15*Daten!$G$28)*B15)+IF(O15=1,B15*8.4,0)+IF(I15&gt;0,B15*2,0)+IF(P15=1,L15*50,0)</f>
        <v>0</v>
      </c>
      <c r="AI15" s="80">
        <f>(IF(K15*Daten!$G$29&lt;=Daten!$H$29,Daten!$H$29,'Fronten Kalkulation'!K15*Daten!$G$29)*B15)+IF(O15=1,B15*8.4,0)+IF(I15&gt;0,B15*2,0)+IF(P15=1,L15*50,0)</f>
        <v>0</v>
      </c>
      <c r="AJ15" s="80">
        <f>(IF(K15*Daten!$G$30&lt;=Daten!$H$30,Daten!$H$30,'Fronten Kalkulation'!K15*Daten!$G$30)*B15)+IF(O15=1,B15*8.4,0)+IF(I15&gt;0,B15*2,0)+IF(P15=1,L15*50,0)</f>
        <v>0</v>
      </c>
      <c r="AK15" s="80">
        <f>(IF(K15*Daten!$G$31&lt;=Daten!$H$31,Daten!$H$31,'Fronten Kalkulation'!K15*Daten!$G$31)*B15)+IF(O15=1,B15*8.4,0)+IF(I15&gt;0,B15*2,0)+IF(P15=1,L15*50,0)</f>
        <v>0</v>
      </c>
      <c r="AL15" s="80">
        <f>(IF(K15*Daten!$G$34&lt;=Daten!$H$34,Daten!$H$34,'Fronten Kalkulation'!K15*Daten!$G$34)*B15)+IF(O15=1,B15*8.4,0)+IF(I15&gt;0,B15*2,0)+IF(P15=1,L15*50,0)</f>
        <v>0</v>
      </c>
      <c r="AM15" s="80">
        <f>(IF(K15*Daten!$G$35&lt;=Daten!$H$35,Daten!$H$35,'Fronten Kalkulation'!K15*Daten!$G$35)*B15)+IF(O15=1,B15*8.4,0)+IF(I15&gt;0,B15*2,0)+IF(P15=1,L15*50,0)</f>
        <v>0</v>
      </c>
      <c r="AN15" s="80">
        <f>(IF(K15*Daten!$G$38&lt;=Daten!$H$38,Daten!$H$38,'Fronten Kalkulation'!K15*Daten!$G$38)*B15)+IF(O15=1,B15*8.4,0)+IF(I15&gt;0,B15*2,0)+IF(P15=1,L15*50,0)</f>
        <v>0</v>
      </c>
      <c r="AO15" s="80">
        <f>(IF(K15*Daten!$G$39&lt;=Daten!$H$39,Daten!$H$39,'Fronten Kalkulation'!K15*Daten!$G$39)*B15)+IF(O15=1,B15*8.4,0)+IF(I15&gt;0,B15*2,0)+IF(P15=1,L15*50,0)</f>
        <v>0</v>
      </c>
      <c r="AP15" s="80">
        <f>(IF(K15*Daten!$G$40&lt;=Daten!$H$40,Daten!$H$40,'Fronten Kalkulation'!K15*Daten!$G$40)*B15)+IF(O15=1,B15*8.4,0)+IF(I15&gt;0,B15*2,0)+IF(P15=1,L15*50,0)</f>
        <v>0</v>
      </c>
      <c r="AQ15" s="80">
        <f>(IF(K15*Daten!$G$41&lt;=Daten!$H$41,Daten!$H$41,'Fronten Kalkulation'!K15*Daten!$G$41)*B15)+IF(O15=1,B15*8.4,0)+IF(I15&gt;0,B15*2,0)+IF(P15=1,L15*50,0)</f>
        <v>0</v>
      </c>
      <c r="AR15" s="80">
        <f>(IF(K15*Daten!$G$44&lt;=Daten!$H$44,Daten!$H$44,'Fronten Kalkulation'!K15*Daten!$G$44)*B15)+IF(O15=1,B15*8.4,0)+IF(I15&gt;0,B15*2,0)+IF(P15=1,L15*50,0)</f>
        <v>0</v>
      </c>
    </row>
    <row r="16" spans="1:44" s="28" customFormat="1" x14ac:dyDescent="0.25">
      <c r="A16" s="9">
        <v>11</v>
      </c>
      <c r="B16" s="57"/>
      <c r="C16" s="57"/>
      <c r="D16" s="57"/>
      <c r="E16" s="58"/>
      <c r="F16" s="57"/>
      <c r="G16" s="57"/>
      <c r="H16" s="57"/>
      <c r="I16" s="57"/>
      <c r="J16" s="57"/>
      <c r="K16" s="74">
        <f t="shared" si="0"/>
        <v>0</v>
      </c>
      <c r="L16" s="74">
        <f t="shared" si="1"/>
        <v>0</v>
      </c>
      <c r="M16" s="33"/>
      <c r="N16" s="34"/>
      <c r="O16" s="64">
        <f t="shared" si="2"/>
        <v>0</v>
      </c>
      <c r="P16" s="64">
        <f t="shared" si="3"/>
        <v>0</v>
      </c>
      <c r="Q16" s="64">
        <f t="shared" si="4"/>
        <v>0</v>
      </c>
      <c r="R16" s="64">
        <f t="shared" si="5"/>
        <v>0</v>
      </c>
      <c r="S16" s="80">
        <f>(IF(K16*Daten!$G$8&lt;=Daten!$H$8,Daten!$H$8,'Fronten Kalkulation'!K16*Daten!$G$8)*B16)+IF(O16=1,B16*8.4,0)+IF(I16&gt;0,B16*2,0)+IF(P16=1,L16*50,0)</f>
        <v>0</v>
      </c>
      <c r="T16" s="80">
        <f>(IF(K16*Daten!$G$9&lt;=Daten!$H$9,Daten!$H$9,'Fronten Kalkulation'!K16*Daten!$G$9)*B16)+IF(O16=1,B16*8.4,0)+IF(I16&gt;0,B16*2,0)+IF(P16=1,L16*50,0)</f>
        <v>0</v>
      </c>
      <c r="U16" s="80">
        <f>(IF(K16*Daten!$G$10&lt;=Daten!$H$10,Daten!$H$10,'Fronten Kalkulation'!K16*Daten!$G$10)*B16)+IF(O16=1,B16*8.4,0)+IF(I16&gt;0,B16*2,0)+IF(P16=1,L16*50,0)</f>
        <v>0</v>
      </c>
      <c r="V16" s="80">
        <f>(IF(K16*Daten!$G$46&lt;=Daten!$H$46,Daten!$H$46,'Fronten Kalkulation'!K16*Daten!$G$46)*B16)+IF(O16=1,B16*8.4,0)+IF(I16&gt;0,B16*2,0)+IF(P16=1,L16*50,0)</f>
        <v>0</v>
      </c>
      <c r="W16" s="80">
        <f>(IF(K16*Daten!$G$13&lt;=Daten!$H$13,Daten!$H$13,'Fronten Kalkulation'!K16*Daten!$G$13)*B16)+IF(O16=1,B16*8.4,0)+IF(I16&gt;0,B16*2,0)+IF(P16=1,L16*50,0)</f>
        <v>0</v>
      </c>
      <c r="X16" s="80">
        <f>(IF(K16*Daten!$G$14&lt;=Daten!$H$14,Daten!$H$14,'Fronten Kalkulation'!K16*Daten!$G$14)*B16)+IF(O16=1,B16*8.4,0)+IF(I16&gt;0,B16*2,0)+IF(P16=1,L16*50,0)</f>
        <v>0</v>
      </c>
      <c r="Y16" s="80">
        <f>(IF(K16*Daten!$G$15&lt;=Daten!$H$15,Daten!$H$15,'Fronten Kalkulation'!K16*Daten!$G$15)*B16)+IF(O16=1,B16*8.4,0)+IF(I16&gt;0,B16*2,0)+IF(P16=1,L16*50,0)</f>
        <v>0</v>
      </c>
      <c r="Z16" s="80">
        <f>(IF(K16*Daten!$G$16&lt;=Daten!$H$16,Daten!$H$16,'Fronten Kalkulation'!K16*Daten!$G$16)*B16)+IF(O16=1,B16*8.4,0)+IF(I16&gt;0,B16*2,0)+IF(P16=1,L16*50,0)</f>
        <v>0</v>
      </c>
      <c r="AA16" s="80">
        <f>(IF(K16*Daten!$G$17&lt;=Daten!$H$17,Daten!$H$17,'Fronten Kalkulation'!K16*Daten!$G$17)*B16)+IF(O16=1,B16*8.4,0)+IF(I16&gt;0,B16*2,0)+IF(P16=1,L16*50,0)</f>
        <v>0</v>
      </c>
      <c r="AB16" s="80">
        <f>(IF(K16*Daten!$G$20&lt;=Daten!$H$20,Daten!$H$20,'Fronten Kalkulation'!K16*Daten!$G$20)*B16)+IF(O16=1,B16*8.4,0)+IF(I16&gt;0,B16*2,0)+IF(P16=1,L16*50,0)</f>
        <v>0</v>
      </c>
      <c r="AC16" s="80">
        <f>(IF(K16*Daten!$G$21&lt;=Daten!$H$21,Daten!$H$21,'Fronten Kalkulation'!K16*Daten!$G$21)*B16)+IF(O16=1,B16*8.4,0)+IF(I16&gt;0,B16*2,0)+IF(P16=1,L16*50,0)</f>
        <v>0</v>
      </c>
      <c r="AD16" s="80">
        <f>(IF(K16*Daten!$G$22&lt;=Daten!$H$22,Daten!$H$22,'Fronten Kalkulation'!K16*Daten!$G$22)*B16)+IF(O16=1,B16*8.4,0)+IF(I16&gt;0,B16*2,0)+IF(P16=1,L16*50,0)</f>
        <v>0</v>
      </c>
      <c r="AE16" s="80">
        <f>(IF(K16*Daten!$G$23&lt;=Daten!$H$23,Daten!$H$23,'Fronten Kalkulation'!K16*Daten!$G$23)*B16)+IF(O16=1,B16*8.4,0)+IF(I16&gt;0,B16*2,0)+IF(P16=1,L16*50,0)</f>
        <v>0</v>
      </c>
      <c r="AF16" s="80">
        <f>(IF(K16*Daten!$G$24&lt;=Daten!$H$24,Daten!$H$24,'Fronten Kalkulation'!K16*Daten!$G$24)*B16)+IF(O16=1,B16*8.4,0)+IF(I16&gt;0,B16*2,0)+IF(P16=1,L16*50,0)</f>
        <v>0</v>
      </c>
      <c r="AG16" s="80">
        <f>(IF(K16*Daten!$G$27&lt;=Daten!$H$27,Daten!$H$27,'Fronten Kalkulation'!K16*Daten!$G$27)*B16)+IF(O16=1,B16*8.4,0)+IF(I16&gt;0,B16*2,0)+IF(P16=1,L16*50,0)</f>
        <v>0</v>
      </c>
      <c r="AH16" s="80">
        <f>(IF(K16*Daten!$G$28&lt;=Daten!$H$28,Daten!$H$28,'Fronten Kalkulation'!K16*Daten!$G$28)*B16)+IF(O16=1,B16*8.4,0)+IF(I16&gt;0,B16*2,0)+IF(P16=1,L16*50,0)</f>
        <v>0</v>
      </c>
      <c r="AI16" s="80">
        <f>(IF(K16*Daten!$G$29&lt;=Daten!$H$29,Daten!$H$29,'Fronten Kalkulation'!K16*Daten!$G$29)*B16)+IF(O16=1,B16*8.4,0)+IF(I16&gt;0,B16*2,0)+IF(P16=1,L16*50,0)</f>
        <v>0</v>
      </c>
      <c r="AJ16" s="80">
        <f>(IF(K16*Daten!$G$30&lt;=Daten!$H$30,Daten!$H$30,'Fronten Kalkulation'!K16*Daten!$G$30)*B16)+IF(O16=1,B16*8.4,0)+IF(I16&gt;0,B16*2,0)+IF(P16=1,L16*50,0)</f>
        <v>0</v>
      </c>
      <c r="AK16" s="80">
        <f>(IF(K16*Daten!$G$31&lt;=Daten!$H$31,Daten!$H$31,'Fronten Kalkulation'!K16*Daten!$G$31)*B16)+IF(O16=1,B16*8.4,0)+IF(I16&gt;0,B16*2,0)+IF(P16=1,L16*50,0)</f>
        <v>0</v>
      </c>
      <c r="AL16" s="80">
        <f>(IF(K16*Daten!$G$34&lt;=Daten!$H$34,Daten!$H$34,'Fronten Kalkulation'!K16*Daten!$G$34)*B16)+IF(O16=1,B16*8.4,0)+IF(I16&gt;0,B16*2,0)+IF(P16=1,L16*50,0)</f>
        <v>0</v>
      </c>
      <c r="AM16" s="80">
        <f>(IF(K16*Daten!$G$35&lt;=Daten!$H$35,Daten!$H$35,'Fronten Kalkulation'!K16*Daten!$G$35)*B16)+IF(O16=1,B16*8.4,0)+IF(I16&gt;0,B16*2,0)+IF(P16=1,L16*50,0)</f>
        <v>0</v>
      </c>
      <c r="AN16" s="80">
        <f>(IF(K16*Daten!$G$38&lt;=Daten!$H$38,Daten!$H$38,'Fronten Kalkulation'!K16*Daten!$G$38)*B16)+IF(O16=1,B16*8.4,0)+IF(I16&gt;0,B16*2,0)+IF(P16=1,L16*50,0)</f>
        <v>0</v>
      </c>
      <c r="AO16" s="80">
        <f>(IF(K16*Daten!$G$39&lt;=Daten!$H$39,Daten!$H$39,'Fronten Kalkulation'!K16*Daten!$G$39)*B16)+IF(O16=1,B16*8.4,0)+IF(I16&gt;0,B16*2,0)+IF(P16=1,L16*50,0)</f>
        <v>0</v>
      </c>
      <c r="AP16" s="80">
        <f>(IF(K16*Daten!$G$40&lt;=Daten!$H$40,Daten!$H$40,'Fronten Kalkulation'!K16*Daten!$G$40)*B16)+IF(O16=1,B16*8.4,0)+IF(I16&gt;0,B16*2,0)+IF(P16=1,L16*50,0)</f>
        <v>0</v>
      </c>
      <c r="AQ16" s="80">
        <f>(IF(K16*Daten!$G$41&lt;=Daten!$H$41,Daten!$H$41,'Fronten Kalkulation'!K16*Daten!$G$41)*B16)+IF(O16=1,B16*8.4,0)+IF(I16&gt;0,B16*2,0)+IF(P16=1,L16*50,0)</f>
        <v>0</v>
      </c>
      <c r="AR16" s="80">
        <f>(IF(K16*Daten!$G$44&lt;=Daten!$H$44,Daten!$H$44,'Fronten Kalkulation'!K16*Daten!$G$44)*B16)+IF(O16=1,B16*8.4,0)+IF(I16&gt;0,B16*2,0)+IF(P16=1,L16*50,0)</f>
        <v>0</v>
      </c>
    </row>
    <row r="17" spans="1:44" s="28" customFormat="1" x14ac:dyDescent="0.25">
      <c r="A17" s="9">
        <v>12</v>
      </c>
      <c r="B17" s="57"/>
      <c r="C17" s="57"/>
      <c r="D17" s="57"/>
      <c r="E17" s="58"/>
      <c r="F17" s="57"/>
      <c r="G17" s="57"/>
      <c r="H17" s="57"/>
      <c r="I17" s="57"/>
      <c r="J17" s="57"/>
      <c r="K17" s="74">
        <f t="shared" si="0"/>
        <v>0</v>
      </c>
      <c r="L17" s="74">
        <f t="shared" si="1"/>
        <v>0</v>
      </c>
      <c r="M17" s="33"/>
      <c r="N17" s="34"/>
      <c r="O17" s="64">
        <f t="shared" si="2"/>
        <v>0</v>
      </c>
      <c r="P17" s="64">
        <f t="shared" si="3"/>
        <v>0</v>
      </c>
      <c r="Q17" s="64">
        <f t="shared" si="4"/>
        <v>0</v>
      </c>
      <c r="R17" s="64">
        <f t="shared" si="5"/>
        <v>0</v>
      </c>
      <c r="S17" s="80">
        <f>(IF(K17*Daten!$G$8&lt;=Daten!$H$8,Daten!$H$8,'Fronten Kalkulation'!K17*Daten!$G$8)*B17)+IF(O17=1,B17*8.4,0)+IF(I17&gt;0,B17*2,0)+IF(P17=1,L17*50,0)</f>
        <v>0</v>
      </c>
      <c r="T17" s="80">
        <f>(IF(K17*Daten!$G$9&lt;=Daten!$H$9,Daten!$H$9,'Fronten Kalkulation'!K17*Daten!$G$9)*B17)+IF(O17=1,B17*8.4,0)+IF(I17&gt;0,B17*2,0)+IF(P17=1,L17*50,0)</f>
        <v>0</v>
      </c>
      <c r="U17" s="80">
        <f>(IF(K17*Daten!$G$10&lt;=Daten!$H$10,Daten!$H$10,'Fronten Kalkulation'!K17*Daten!$G$10)*B17)+IF(O17=1,B17*8.4,0)+IF(I17&gt;0,B17*2,0)+IF(P17=1,L17*50,0)</f>
        <v>0</v>
      </c>
      <c r="V17" s="80">
        <f>(IF(K17*Daten!$G$46&lt;=Daten!$H$46,Daten!$H$46,'Fronten Kalkulation'!K17*Daten!$G$46)*B17)+IF(O17=1,B17*8.4,0)+IF(I17&gt;0,B17*2,0)+IF(P17=1,L17*50,0)</f>
        <v>0</v>
      </c>
      <c r="W17" s="80">
        <f>(IF(K17*Daten!$G$13&lt;=Daten!$H$13,Daten!$H$13,'Fronten Kalkulation'!K17*Daten!$G$13)*B17)+IF(O17=1,B17*8.4,0)+IF(I17&gt;0,B17*2,0)+IF(P17=1,L17*50,0)</f>
        <v>0</v>
      </c>
      <c r="X17" s="80">
        <f>(IF(K17*Daten!$G$14&lt;=Daten!$H$14,Daten!$H$14,'Fronten Kalkulation'!K17*Daten!$G$14)*B17)+IF(O17=1,B17*8.4,0)+IF(I17&gt;0,B17*2,0)+IF(P17=1,L17*50,0)</f>
        <v>0</v>
      </c>
      <c r="Y17" s="80">
        <f>(IF(K17*Daten!$G$15&lt;=Daten!$H$15,Daten!$H$15,'Fronten Kalkulation'!K17*Daten!$G$15)*B17)+IF(O17=1,B17*8.4,0)+IF(I17&gt;0,B17*2,0)+IF(P17=1,L17*50,0)</f>
        <v>0</v>
      </c>
      <c r="Z17" s="80">
        <f>(IF(K17*Daten!$G$16&lt;=Daten!$H$16,Daten!$H$16,'Fronten Kalkulation'!K17*Daten!$G$16)*B17)+IF(O17=1,B17*8.4,0)+IF(I17&gt;0,B17*2,0)+IF(P17=1,L17*50,0)</f>
        <v>0</v>
      </c>
      <c r="AA17" s="80">
        <f>(IF(K17*Daten!$G$17&lt;=Daten!$H$17,Daten!$H$17,'Fronten Kalkulation'!K17*Daten!$G$17)*B17)+IF(O17=1,B17*8.4,0)+IF(I17&gt;0,B17*2,0)+IF(P17=1,L17*50,0)</f>
        <v>0</v>
      </c>
      <c r="AB17" s="80">
        <f>(IF(K17*Daten!$G$20&lt;=Daten!$H$20,Daten!$H$20,'Fronten Kalkulation'!K17*Daten!$G$20)*B17)+IF(O17=1,B17*8.4,0)+IF(I17&gt;0,B17*2,0)+IF(P17=1,L17*50,0)</f>
        <v>0</v>
      </c>
      <c r="AC17" s="80">
        <f>(IF(K17*Daten!$G$21&lt;=Daten!$H$21,Daten!$H$21,'Fronten Kalkulation'!K17*Daten!$G$21)*B17)+IF(O17=1,B17*8.4,0)+IF(I17&gt;0,B17*2,0)+IF(P17=1,L17*50,0)</f>
        <v>0</v>
      </c>
      <c r="AD17" s="80">
        <f>(IF(K17*Daten!$G$22&lt;=Daten!$H$22,Daten!$H$22,'Fronten Kalkulation'!K17*Daten!$G$22)*B17)+IF(O17=1,B17*8.4,0)+IF(I17&gt;0,B17*2,0)+IF(P17=1,L17*50,0)</f>
        <v>0</v>
      </c>
      <c r="AE17" s="80">
        <f>(IF(K17*Daten!$G$23&lt;=Daten!$H$23,Daten!$H$23,'Fronten Kalkulation'!K17*Daten!$G$23)*B17)+IF(O17=1,B17*8.4,0)+IF(I17&gt;0,B17*2,0)+IF(P17=1,L17*50,0)</f>
        <v>0</v>
      </c>
      <c r="AF17" s="80">
        <f>(IF(K17*Daten!$G$24&lt;=Daten!$H$24,Daten!$H$24,'Fronten Kalkulation'!K17*Daten!$G$24)*B17)+IF(O17=1,B17*8.4,0)+IF(I17&gt;0,B17*2,0)+IF(P17=1,L17*50,0)</f>
        <v>0</v>
      </c>
      <c r="AG17" s="80">
        <f>(IF(K17*Daten!$G$27&lt;=Daten!$H$27,Daten!$H$27,'Fronten Kalkulation'!K17*Daten!$G$27)*B17)+IF(O17=1,B17*8.4,0)+IF(I17&gt;0,B17*2,0)+IF(P17=1,L17*50,0)</f>
        <v>0</v>
      </c>
      <c r="AH17" s="80">
        <f>(IF(K17*Daten!$G$28&lt;=Daten!$H$28,Daten!$H$28,'Fronten Kalkulation'!K17*Daten!$G$28)*B17)+IF(O17=1,B17*8.4,0)+IF(I17&gt;0,B17*2,0)+IF(P17=1,L17*50,0)</f>
        <v>0</v>
      </c>
      <c r="AI17" s="80">
        <f>(IF(K17*Daten!$G$29&lt;=Daten!$H$29,Daten!$H$29,'Fronten Kalkulation'!K17*Daten!$G$29)*B17)+IF(O17=1,B17*8.4,0)+IF(I17&gt;0,B17*2,0)+IF(P17=1,L17*50,0)</f>
        <v>0</v>
      </c>
      <c r="AJ17" s="80">
        <f>(IF(K17*Daten!$G$30&lt;=Daten!$H$30,Daten!$H$30,'Fronten Kalkulation'!K17*Daten!$G$30)*B17)+IF(O17=1,B17*8.4,0)+IF(I17&gt;0,B17*2,0)+IF(P17=1,L17*50,0)</f>
        <v>0</v>
      </c>
      <c r="AK17" s="80">
        <f>(IF(K17*Daten!$G$31&lt;=Daten!$H$31,Daten!$H$31,'Fronten Kalkulation'!K17*Daten!$G$31)*B17)+IF(O17=1,B17*8.4,0)+IF(I17&gt;0,B17*2,0)+IF(P17=1,L17*50,0)</f>
        <v>0</v>
      </c>
      <c r="AL17" s="80">
        <f>(IF(K17*Daten!$G$34&lt;=Daten!$H$34,Daten!$H$34,'Fronten Kalkulation'!K17*Daten!$G$34)*B17)+IF(O17=1,B17*8.4,0)+IF(I17&gt;0,B17*2,0)+IF(P17=1,L17*50,0)</f>
        <v>0</v>
      </c>
      <c r="AM17" s="80">
        <f>(IF(K17*Daten!$G$35&lt;=Daten!$H$35,Daten!$H$35,'Fronten Kalkulation'!K17*Daten!$G$35)*B17)+IF(O17=1,B17*8.4,0)+IF(I17&gt;0,B17*2,0)+IF(P17=1,L17*50,0)</f>
        <v>0</v>
      </c>
      <c r="AN17" s="80">
        <f>(IF(K17*Daten!$G$38&lt;=Daten!$H$38,Daten!$H$38,'Fronten Kalkulation'!K17*Daten!$G$38)*B17)+IF(O17=1,B17*8.4,0)+IF(I17&gt;0,B17*2,0)+IF(P17=1,L17*50,0)</f>
        <v>0</v>
      </c>
      <c r="AO17" s="80">
        <f>(IF(K17*Daten!$G$39&lt;=Daten!$H$39,Daten!$H$39,'Fronten Kalkulation'!K17*Daten!$G$39)*B17)+IF(O17=1,B17*8.4,0)+IF(I17&gt;0,B17*2,0)+IF(P17=1,L17*50,0)</f>
        <v>0</v>
      </c>
      <c r="AP17" s="80">
        <f>(IF(K17*Daten!$G$40&lt;=Daten!$H$40,Daten!$H$40,'Fronten Kalkulation'!K17*Daten!$G$40)*B17)+IF(O17=1,B17*8.4,0)+IF(I17&gt;0,B17*2,0)+IF(P17=1,L17*50,0)</f>
        <v>0</v>
      </c>
      <c r="AQ17" s="80">
        <f>(IF(K17*Daten!$G$41&lt;=Daten!$H$41,Daten!$H$41,'Fronten Kalkulation'!K17*Daten!$G$41)*B17)+IF(O17=1,B17*8.4,0)+IF(I17&gt;0,B17*2,0)+IF(P17=1,L17*50,0)</f>
        <v>0</v>
      </c>
      <c r="AR17" s="80">
        <f>(IF(K17*Daten!$G$44&lt;=Daten!$H$44,Daten!$H$44,'Fronten Kalkulation'!K17*Daten!$G$44)*B17)+IF(O17=1,B17*8.4,0)+IF(I17&gt;0,B17*2,0)+IF(P17=1,L17*50,0)</f>
        <v>0</v>
      </c>
    </row>
    <row r="18" spans="1:44" s="28" customFormat="1" x14ac:dyDescent="0.25">
      <c r="A18" s="9">
        <v>13</v>
      </c>
      <c r="B18" s="57"/>
      <c r="C18" s="57"/>
      <c r="D18" s="57"/>
      <c r="E18" s="58"/>
      <c r="F18" s="57"/>
      <c r="G18" s="57"/>
      <c r="H18" s="57"/>
      <c r="I18" s="57"/>
      <c r="J18" s="57"/>
      <c r="K18" s="74">
        <f t="shared" si="0"/>
        <v>0</v>
      </c>
      <c r="L18" s="74">
        <f t="shared" si="1"/>
        <v>0</v>
      </c>
      <c r="M18" s="33"/>
      <c r="N18" s="34"/>
      <c r="O18" s="64">
        <f t="shared" si="2"/>
        <v>0</v>
      </c>
      <c r="P18" s="64">
        <f t="shared" si="3"/>
        <v>0</v>
      </c>
      <c r="Q18" s="64">
        <f t="shared" si="4"/>
        <v>0</v>
      </c>
      <c r="R18" s="64">
        <f t="shared" si="5"/>
        <v>0</v>
      </c>
      <c r="S18" s="80">
        <f>(IF(K18*Daten!$G$8&lt;=Daten!$H$8,Daten!$H$8,'Fronten Kalkulation'!K18*Daten!$G$8)*B18)+IF(O18=1,B18*8.4,0)+IF(I18&gt;0,B18*2,0)+IF(P18=1,L18*50,0)</f>
        <v>0</v>
      </c>
      <c r="T18" s="80">
        <f>(IF(K18*Daten!$G$9&lt;=Daten!$H$9,Daten!$H$9,'Fronten Kalkulation'!K18*Daten!$G$9)*B18)+IF(O18=1,B18*8.4,0)+IF(I18&gt;0,B18*2,0)+IF(P18=1,L18*50,0)</f>
        <v>0</v>
      </c>
      <c r="U18" s="80">
        <f>(IF(K18*Daten!$G$10&lt;=Daten!$H$10,Daten!$H$10,'Fronten Kalkulation'!K18*Daten!$G$10)*B18)+IF(O18=1,B18*8.4,0)+IF(I18&gt;0,B18*2,0)+IF(P18=1,L18*50,0)</f>
        <v>0</v>
      </c>
      <c r="V18" s="80">
        <f>(IF(K18*Daten!$G$46&lt;=Daten!$H$46,Daten!$H$46,'Fronten Kalkulation'!K18*Daten!$G$46)*B18)+IF(O18=1,B18*8.4,0)+IF(I18&gt;0,B18*2,0)+IF(P18=1,L18*50,0)</f>
        <v>0</v>
      </c>
      <c r="W18" s="80">
        <f>(IF(K18*Daten!$G$13&lt;=Daten!$H$13,Daten!$H$13,'Fronten Kalkulation'!K18*Daten!$G$13)*B18)+IF(O18=1,B18*8.4,0)+IF(I18&gt;0,B18*2,0)+IF(P18=1,L18*50,0)</f>
        <v>0</v>
      </c>
      <c r="X18" s="80">
        <f>(IF(K18*Daten!$G$14&lt;=Daten!$H$14,Daten!$H$14,'Fronten Kalkulation'!K18*Daten!$G$14)*B18)+IF(O18=1,B18*8.4,0)+IF(I18&gt;0,B18*2,0)+IF(P18=1,L18*50,0)</f>
        <v>0</v>
      </c>
      <c r="Y18" s="80">
        <f>(IF(K18*Daten!$G$15&lt;=Daten!$H$15,Daten!$H$15,'Fronten Kalkulation'!K18*Daten!$G$15)*B18)+IF(O18=1,B18*8.4,0)+IF(I18&gt;0,B18*2,0)+IF(P18=1,L18*50,0)</f>
        <v>0</v>
      </c>
      <c r="Z18" s="80">
        <f>(IF(K18*Daten!$G$16&lt;=Daten!$H$16,Daten!$H$16,'Fronten Kalkulation'!K18*Daten!$G$16)*B18)+IF(O18=1,B18*8.4,0)+IF(I18&gt;0,B18*2,0)+IF(P18=1,L18*50,0)</f>
        <v>0</v>
      </c>
      <c r="AA18" s="80">
        <f>(IF(K18*Daten!$G$17&lt;=Daten!$H$17,Daten!$H$17,'Fronten Kalkulation'!K18*Daten!$G$17)*B18)+IF(O18=1,B18*8.4,0)+IF(I18&gt;0,B18*2,0)+IF(P18=1,L18*50,0)</f>
        <v>0</v>
      </c>
      <c r="AB18" s="80">
        <f>(IF(K18*Daten!$G$20&lt;=Daten!$H$20,Daten!$H$20,'Fronten Kalkulation'!K18*Daten!$G$20)*B18)+IF(O18=1,B18*8.4,0)+IF(I18&gt;0,B18*2,0)+IF(P18=1,L18*50,0)</f>
        <v>0</v>
      </c>
      <c r="AC18" s="80">
        <f>(IF(K18*Daten!$G$21&lt;=Daten!$H$21,Daten!$H$21,'Fronten Kalkulation'!K18*Daten!$G$21)*B18)+IF(O18=1,B18*8.4,0)+IF(I18&gt;0,B18*2,0)+IF(P18=1,L18*50,0)</f>
        <v>0</v>
      </c>
      <c r="AD18" s="80">
        <f>(IF(K18*Daten!$G$22&lt;=Daten!$H$22,Daten!$H$22,'Fronten Kalkulation'!K18*Daten!$G$22)*B18)+IF(O18=1,B18*8.4,0)+IF(I18&gt;0,B18*2,0)+IF(P18=1,L18*50,0)</f>
        <v>0</v>
      </c>
      <c r="AE18" s="80">
        <f>(IF(K18*Daten!$G$23&lt;=Daten!$H$23,Daten!$H$23,'Fronten Kalkulation'!K18*Daten!$G$23)*B18)+IF(O18=1,B18*8.4,0)+IF(I18&gt;0,B18*2,0)+IF(P18=1,L18*50,0)</f>
        <v>0</v>
      </c>
      <c r="AF18" s="80">
        <f>(IF(K18*Daten!$G$24&lt;=Daten!$H$24,Daten!$H$24,'Fronten Kalkulation'!K18*Daten!$G$24)*B18)+IF(O18=1,B18*8.4,0)+IF(I18&gt;0,B18*2,0)+IF(P18=1,L18*50,0)</f>
        <v>0</v>
      </c>
      <c r="AG18" s="80">
        <f>(IF(K18*Daten!$G$27&lt;=Daten!$H$27,Daten!$H$27,'Fronten Kalkulation'!K18*Daten!$G$27)*B18)+IF(O18=1,B18*8.4,0)+IF(I18&gt;0,B18*2,0)+IF(P18=1,L18*50,0)</f>
        <v>0</v>
      </c>
      <c r="AH18" s="80">
        <f>(IF(K18*Daten!$G$28&lt;=Daten!$H$28,Daten!$H$28,'Fronten Kalkulation'!K18*Daten!$G$28)*B18)+IF(O18=1,B18*8.4,0)+IF(I18&gt;0,B18*2,0)+IF(P18=1,L18*50,0)</f>
        <v>0</v>
      </c>
      <c r="AI18" s="80">
        <f>(IF(K18*Daten!$G$29&lt;=Daten!$H$29,Daten!$H$29,'Fronten Kalkulation'!K18*Daten!$G$29)*B18)+IF(O18=1,B18*8.4,0)+IF(I18&gt;0,B18*2,0)+IF(P18=1,L18*50,0)</f>
        <v>0</v>
      </c>
      <c r="AJ18" s="80">
        <f>(IF(K18*Daten!$G$30&lt;=Daten!$H$30,Daten!$H$30,'Fronten Kalkulation'!K18*Daten!$G$30)*B18)+IF(O18=1,B18*8.4,0)+IF(I18&gt;0,B18*2,0)+IF(P18=1,L18*50,0)</f>
        <v>0</v>
      </c>
      <c r="AK18" s="80">
        <f>(IF(K18*Daten!$G$31&lt;=Daten!$H$31,Daten!$H$31,'Fronten Kalkulation'!K18*Daten!$G$31)*B18)+IF(O18=1,B18*8.4,0)+IF(I18&gt;0,B18*2,0)+IF(P18=1,L18*50,0)</f>
        <v>0</v>
      </c>
      <c r="AL18" s="80">
        <f>(IF(K18*Daten!$G$34&lt;=Daten!$H$34,Daten!$H$34,'Fronten Kalkulation'!K18*Daten!$G$34)*B18)+IF(O18=1,B18*8.4,0)+IF(I18&gt;0,B18*2,0)+IF(P18=1,L18*50,0)</f>
        <v>0</v>
      </c>
      <c r="AM18" s="80">
        <f>(IF(K18*Daten!$G$35&lt;=Daten!$H$35,Daten!$H$35,'Fronten Kalkulation'!K18*Daten!$G$35)*B18)+IF(O18=1,B18*8.4,0)+IF(I18&gt;0,B18*2,0)+IF(P18=1,L18*50,0)</f>
        <v>0</v>
      </c>
      <c r="AN18" s="80">
        <f>(IF(K18*Daten!$G$38&lt;=Daten!$H$38,Daten!$H$38,'Fronten Kalkulation'!K18*Daten!$G$38)*B18)+IF(O18=1,B18*8.4,0)+IF(I18&gt;0,B18*2,0)+IF(P18=1,L18*50,0)</f>
        <v>0</v>
      </c>
      <c r="AO18" s="80">
        <f>(IF(K18*Daten!$G$39&lt;=Daten!$H$39,Daten!$H$39,'Fronten Kalkulation'!K18*Daten!$G$39)*B18)+IF(O18=1,B18*8.4,0)+IF(I18&gt;0,B18*2,0)+IF(P18=1,L18*50,0)</f>
        <v>0</v>
      </c>
      <c r="AP18" s="80">
        <f>(IF(K18*Daten!$G$40&lt;=Daten!$H$40,Daten!$H$40,'Fronten Kalkulation'!K18*Daten!$G$40)*B18)+IF(O18=1,B18*8.4,0)+IF(I18&gt;0,B18*2,0)+IF(P18=1,L18*50,0)</f>
        <v>0</v>
      </c>
      <c r="AQ18" s="80">
        <f>(IF(K18*Daten!$G$41&lt;=Daten!$H$41,Daten!$H$41,'Fronten Kalkulation'!K18*Daten!$G$41)*B18)+IF(O18=1,B18*8.4,0)+IF(I18&gt;0,B18*2,0)+IF(P18=1,L18*50,0)</f>
        <v>0</v>
      </c>
      <c r="AR18" s="80">
        <f>(IF(K18*Daten!$G$44&lt;=Daten!$H$44,Daten!$H$44,'Fronten Kalkulation'!K18*Daten!$G$44)*B18)+IF(O18=1,B18*8.4,0)+IF(I18&gt;0,B18*2,0)+IF(P18=1,L18*50,0)</f>
        <v>0</v>
      </c>
    </row>
    <row r="19" spans="1:44" s="28" customFormat="1" x14ac:dyDescent="0.25">
      <c r="A19" s="9">
        <v>14</v>
      </c>
      <c r="B19" s="57"/>
      <c r="C19" s="57"/>
      <c r="D19" s="57"/>
      <c r="E19" s="58"/>
      <c r="F19" s="57"/>
      <c r="G19" s="57"/>
      <c r="H19" s="57"/>
      <c r="I19" s="57"/>
      <c r="J19" s="57"/>
      <c r="K19" s="74">
        <f t="shared" si="0"/>
        <v>0</v>
      </c>
      <c r="L19" s="74">
        <f t="shared" si="1"/>
        <v>0</v>
      </c>
      <c r="M19" s="33"/>
      <c r="N19" s="34"/>
      <c r="O19" s="64">
        <f t="shared" si="2"/>
        <v>0</v>
      </c>
      <c r="P19" s="64">
        <f t="shared" si="3"/>
        <v>0</v>
      </c>
      <c r="Q19" s="64">
        <f t="shared" si="4"/>
        <v>0</v>
      </c>
      <c r="R19" s="64">
        <f t="shared" si="5"/>
        <v>0</v>
      </c>
      <c r="S19" s="80">
        <f>(IF(K19*Daten!$G$8&lt;=Daten!$H$8,Daten!$H$8,'Fronten Kalkulation'!K19*Daten!$G$8)*B19)+IF(O19=1,B19*8.4,0)+IF(I19&gt;0,B19*2,0)+IF(P19=1,L19*50,0)</f>
        <v>0</v>
      </c>
      <c r="T19" s="80">
        <f>(IF(K19*Daten!$G$9&lt;=Daten!$H$9,Daten!$H$9,'Fronten Kalkulation'!K19*Daten!$G$9)*B19)+IF(O19=1,B19*8.4,0)+IF(I19&gt;0,B19*2,0)+IF(P19=1,L19*50,0)</f>
        <v>0</v>
      </c>
      <c r="U19" s="80">
        <f>(IF(K19*Daten!$G$10&lt;=Daten!$H$10,Daten!$H$10,'Fronten Kalkulation'!K19*Daten!$G$10)*B19)+IF(O19=1,B19*8.4,0)+IF(I19&gt;0,B19*2,0)+IF(P19=1,L19*50,0)</f>
        <v>0</v>
      </c>
      <c r="V19" s="80">
        <f>(IF(K19*Daten!$G$46&lt;=Daten!$H$46,Daten!$H$46,'Fronten Kalkulation'!K19*Daten!$G$46)*B19)+IF(O19=1,B19*8.4,0)+IF(I19&gt;0,B19*2,0)+IF(P19=1,L19*50,0)</f>
        <v>0</v>
      </c>
      <c r="W19" s="80">
        <f>(IF(K19*Daten!$G$13&lt;=Daten!$H$13,Daten!$H$13,'Fronten Kalkulation'!K19*Daten!$G$13)*B19)+IF(O19=1,B19*8.4,0)+IF(I19&gt;0,B19*2,0)+IF(P19=1,L19*50,0)</f>
        <v>0</v>
      </c>
      <c r="X19" s="80">
        <f>(IF(K19*Daten!$G$14&lt;=Daten!$H$14,Daten!$H$14,'Fronten Kalkulation'!K19*Daten!$G$14)*B19)+IF(O19=1,B19*8.4,0)+IF(I19&gt;0,B19*2,0)+IF(P19=1,L19*50,0)</f>
        <v>0</v>
      </c>
      <c r="Y19" s="80">
        <f>(IF(K19*Daten!$G$15&lt;=Daten!$H$15,Daten!$H$15,'Fronten Kalkulation'!K19*Daten!$G$15)*B19)+IF(O19=1,B19*8.4,0)+IF(I19&gt;0,B19*2,0)+IF(P19=1,L19*50,0)</f>
        <v>0</v>
      </c>
      <c r="Z19" s="80">
        <f>(IF(K19*Daten!$G$16&lt;=Daten!$H$16,Daten!$H$16,'Fronten Kalkulation'!K19*Daten!$G$16)*B19)+IF(O19=1,B19*8.4,0)+IF(I19&gt;0,B19*2,0)+IF(P19=1,L19*50,0)</f>
        <v>0</v>
      </c>
      <c r="AA19" s="80">
        <f>(IF(K19*Daten!$G$17&lt;=Daten!$H$17,Daten!$H$17,'Fronten Kalkulation'!K19*Daten!$G$17)*B19)+IF(O19=1,B19*8.4,0)+IF(I19&gt;0,B19*2,0)+IF(P19=1,L19*50,0)</f>
        <v>0</v>
      </c>
      <c r="AB19" s="80">
        <f>(IF(K19*Daten!$G$20&lt;=Daten!$H$20,Daten!$H$20,'Fronten Kalkulation'!K19*Daten!$G$20)*B19)+IF(O19=1,B19*8.4,0)+IF(I19&gt;0,B19*2,0)+IF(P19=1,L19*50,0)</f>
        <v>0</v>
      </c>
      <c r="AC19" s="80">
        <f>(IF(K19*Daten!$G$21&lt;=Daten!$H$21,Daten!$H$21,'Fronten Kalkulation'!K19*Daten!$G$21)*B19)+IF(O19=1,B19*8.4,0)+IF(I19&gt;0,B19*2,0)+IF(P19=1,L19*50,0)</f>
        <v>0</v>
      </c>
      <c r="AD19" s="80">
        <f>(IF(K19*Daten!$G$22&lt;=Daten!$H$22,Daten!$H$22,'Fronten Kalkulation'!K19*Daten!$G$22)*B19)+IF(O19=1,B19*8.4,0)+IF(I19&gt;0,B19*2,0)+IF(P19=1,L19*50,0)</f>
        <v>0</v>
      </c>
      <c r="AE19" s="80">
        <f>(IF(K19*Daten!$G$23&lt;=Daten!$H$23,Daten!$H$23,'Fronten Kalkulation'!K19*Daten!$G$23)*B19)+IF(O19=1,B19*8.4,0)+IF(I19&gt;0,B19*2,0)+IF(P19=1,L19*50,0)</f>
        <v>0</v>
      </c>
      <c r="AF19" s="80">
        <f>(IF(K19*Daten!$G$24&lt;=Daten!$H$24,Daten!$H$24,'Fronten Kalkulation'!K19*Daten!$G$24)*B19)+IF(O19=1,B19*8.4,0)+IF(I19&gt;0,B19*2,0)+IF(P19=1,L19*50,0)</f>
        <v>0</v>
      </c>
      <c r="AG19" s="80">
        <f>(IF(K19*Daten!$G$27&lt;=Daten!$H$27,Daten!$H$27,'Fronten Kalkulation'!K19*Daten!$G$27)*B19)+IF(O19=1,B19*8.4,0)+IF(I19&gt;0,B19*2,0)+IF(P19=1,L19*50,0)</f>
        <v>0</v>
      </c>
      <c r="AH19" s="80">
        <f>(IF(K19*Daten!$G$28&lt;=Daten!$H$28,Daten!$H$28,'Fronten Kalkulation'!K19*Daten!$G$28)*B19)+IF(O19=1,B19*8.4,0)+IF(I19&gt;0,B19*2,0)+IF(P19=1,L19*50,0)</f>
        <v>0</v>
      </c>
      <c r="AI19" s="80">
        <f>(IF(K19*Daten!$G$29&lt;=Daten!$H$29,Daten!$H$29,'Fronten Kalkulation'!K19*Daten!$G$29)*B19)+IF(O19=1,B19*8.4,0)+IF(I19&gt;0,B19*2,0)+IF(P19=1,L19*50,0)</f>
        <v>0</v>
      </c>
      <c r="AJ19" s="80">
        <f>(IF(K19*Daten!$G$30&lt;=Daten!$H$30,Daten!$H$30,'Fronten Kalkulation'!K19*Daten!$G$30)*B19)+IF(O19=1,B19*8.4,0)+IF(I19&gt;0,B19*2,0)+IF(P19=1,L19*50,0)</f>
        <v>0</v>
      </c>
      <c r="AK19" s="80">
        <f>(IF(K19*Daten!$G$31&lt;=Daten!$H$31,Daten!$H$31,'Fronten Kalkulation'!K19*Daten!$G$31)*B19)+IF(O19=1,B19*8.4,0)+IF(I19&gt;0,B19*2,0)+IF(P19=1,L19*50,0)</f>
        <v>0</v>
      </c>
      <c r="AL19" s="80">
        <f>(IF(K19*Daten!$G$34&lt;=Daten!$H$34,Daten!$H$34,'Fronten Kalkulation'!K19*Daten!$G$34)*B19)+IF(O19=1,B19*8.4,0)+IF(I19&gt;0,B19*2,0)+IF(P19=1,L19*50,0)</f>
        <v>0</v>
      </c>
      <c r="AM19" s="80">
        <f>(IF(K19*Daten!$G$35&lt;=Daten!$H$35,Daten!$H$35,'Fronten Kalkulation'!K19*Daten!$G$35)*B19)+IF(O19=1,B19*8.4,0)+IF(I19&gt;0,B19*2,0)+IF(P19=1,L19*50,0)</f>
        <v>0</v>
      </c>
      <c r="AN19" s="80">
        <f>(IF(K19*Daten!$G$38&lt;=Daten!$H$38,Daten!$H$38,'Fronten Kalkulation'!K19*Daten!$G$38)*B19)+IF(O19=1,B19*8.4,0)+IF(I19&gt;0,B19*2,0)+IF(P19=1,L19*50,0)</f>
        <v>0</v>
      </c>
      <c r="AO19" s="80">
        <f>(IF(K19*Daten!$G$39&lt;=Daten!$H$39,Daten!$H$39,'Fronten Kalkulation'!K19*Daten!$G$39)*B19)+IF(O19=1,B19*8.4,0)+IF(I19&gt;0,B19*2,0)+IF(P19=1,L19*50,0)</f>
        <v>0</v>
      </c>
      <c r="AP19" s="80">
        <f>(IF(K19*Daten!$G$40&lt;=Daten!$H$40,Daten!$H$40,'Fronten Kalkulation'!K19*Daten!$G$40)*B19)+IF(O19=1,B19*8.4,0)+IF(I19&gt;0,B19*2,0)+IF(P19=1,L19*50,0)</f>
        <v>0</v>
      </c>
      <c r="AQ19" s="80">
        <f>(IF(K19*Daten!$G$41&lt;=Daten!$H$41,Daten!$H$41,'Fronten Kalkulation'!K19*Daten!$G$41)*B19)+IF(O19=1,B19*8.4,0)+IF(I19&gt;0,B19*2,0)+IF(P19=1,L19*50,0)</f>
        <v>0</v>
      </c>
      <c r="AR19" s="80">
        <f>(IF(K19*Daten!$G$44&lt;=Daten!$H$44,Daten!$H$44,'Fronten Kalkulation'!K19*Daten!$G$44)*B19)+IF(O19=1,B19*8.4,0)+IF(I19&gt;0,B19*2,0)+IF(P19=1,L19*50,0)</f>
        <v>0</v>
      </c>
    </row>
    <row r="20" spans="1:44" s="28" customFormat="1" x14ac:dyDescent="0.25">
      <c r="A20" s="9">
        <v>15</v>
      </c>
      <c r="B20" s="57"/>
      <c r="C20" s="57"/>
      <c r="D20" s="57"/>
      <c r="E20" s="58"/>
      <c r="F20" s="57"/>
      <c r="G20" s="57"/>
      <c r="H20" s="57"/>
      <c r="I20" s="57"/>
      <c r="J20" s="57"/>
      <c r="K20" s="74">
        <f t="shared" si="0"/>
        <v>0</v>
      </c>
      <c r="L20" s="74">
        <f t="shared" si="1"/>
        <v>0</v>
      </c>
      <c r="M20" s="33"/>
      <c r="N20" s="34"/>
      <c r="O20" s="64">
        <f t="shared" si="2"/>
        <v>0</v>
      </c>
      <c r="P20" s="64">
        <f t="shared" si="3"/>
        <v>0</v>
      </c>
      <c r="Q20" s="64">
        <f t="shared" si="4"/>
        <v>0</v>
      </c>
      <c r="R20" s="64">
        <f t="shared" si="5"/>
        <v>0</v>
      </c>
      <c r="S20" s="80">
        <f>(IF(K20*Daten!$G$8&lt;=Daten!$H$8,Daten!$H$8,'Fronten Kalkulation'!K20*Daten!$G$8)*B20)+IF(O20=1,B20*8.4,0)+IF(I20&gt;0,B20*2,0)+IF(P20=1,L20*50,0)</f>
        <v>0</v>
      </c>
      <c r="T20" s="80">
        <f>(IF(K20*Daten!$G$9&lt;=Daten!$H$9,Daten!$H$9,'Fronten Kalkulation'!K20*Daten!$G$9)*B20)+IF(O20=1,B20*8.4,0)+IF(I20&gt;0,B20*2,0)+IF(P20=1,L20*50,0)</f>
        <v>0</v>
      </c>
      <c r="U20" s="80">
        <f>(IF(K20*Daten!$G$10&lt;=Daten!$H$10,Daten!$H$10,'Fronten Kalkulation'!K20*Daten!$G$10)*B20)+IF(O20=1,B20*8.4,0)+IF(I20&gt;0,B20*2,0)+IF(P20=1,L20*50,0)</f>
        <v>0</v>
      </c>
      <c r="V20" s="80">
        <f>(IF(K20*Daten!$G$46&lt;=Daten!$H$46,Daten!$H$46,'Fronten Kalkulation'!K20*Daten!$G$46)*B20)+IF(O20=1,B20*8.4,0)+IF(I20&gt;0,B20*2,0)+IF(P20=1,L20*50,0)</f>
        <v>0</v>
      </c>
      <c r="W20" s="80">
        <f>(IF(K20*Daten!$G$13&lt;=Daten!$H$13,Daten!$H$13,'Fronten Kalkulation'!K20*Daten!$G$13)*B20)+IF(O20=1,B20*8.4,0)+IF(I20&gt;0,B20*2,0)+IF(P20=1,L20*50,0)</f>
        <v>0</v>
      </c>
      <c r="X20" s="80">
        <f>(IF(K20*Daten!$G$14&lt;=Daten!$H$14,Daten!$H$14,'Fronten Kalkulation'!K20*Daten!$G$14)*B20)+IF(O20=1,B20*8.4,0)+IF(I20&gt;0,B20*2,0)+IF(P20=1,L20*50,0)</f>
        <v>0</v>
      </c>
      <c r="Y20" s="80">
        <f>(IF(K20*Daten!$G$15&lt;=Daten!$H$15,Daten!$H$15,'Fronten Kalkulation'!K20*Daten!$G$15)*B20)+IF(O20=1,B20*8.4,0)+IF(I20&gt;0,B20*2,0)+IF(P20=1,L20*50,0)</f>
        <v>0</v>
      </c>
      <c r="Z20" s="80">
        <f>(IF(K20*Daten!$G$16&lt;=Daten!$H$16,Daten!$H$16,'Fronten Kalkulation'!K20*Daten!$G$16)*B20)+IF(O20=1,B20*8.4,0)+IF(I20&gt;0,B20*2,0)+IF(P20=1,L20*50,0)</f>
        <v>0</v>
      </c>
      <c r="AA20" s="80">
        <f>(IF(K20*Daten!$G$17&lt;=Daten!$H$17,Daten!$H$17,'Fronten Kalkulation'!K20*Daten!$G$17)*B20)+IF(O20=1,B20*8.4,0)+IF(I20&gt;0,B20*2,0)+IF(P20=1,L20*50,0)</f>
        <v>0</v>
      </c>
      <c r="AB20" s="80">
        <f>(IF(K20*Daten!$G$20&lt;=Daten!$H$20,Daten!$H$20,'Fronten Kalkulation'!K20*Daten!$G$20)*B20)+IF(O20=1,B20*8.4,0)+IF(I20&gt;0,B20*2,0)+IF(P20=1,L20*50,0)</f>
        <v>0</v>
      </c>
      <c r="AC20" s="80">
        <f>(IF(K20*Daten!$G$21&lt;=Daten!$H$21,Daten!$H$21,'Fronten Kalkulation'!K20*Daten!$G$21)*B20)+IF(O20=1,B20*8.4,0)+IF(I20&gt;0,B20*2,0)+IF(P20=1,L20*50,0)</f>
        <v>0</v>
      </c>
      <c r="AD20" s="80">
        <f>(IF(K20*Daten!$G$22&lt;=Daten!$H$22,Daten!$H$22,'Fronten Kalkulation'!K20*Daten!$G$22)*B20)+IF(O20=1,B20*8.4,0)+IF(I20&gt;0,B20*2,0)+IF(P20=1,L20*50,0)</f>
        <v>0</v>
      </c>
      <c r="AE20" s="80">
        <f>(IF(K20*Daten!$G$23&lt;=Daten!$H$23,Daten!$H$23,'Fronten Kalkulation'!K20*Daten!$G$23)*B20)+IF(O20=1,B20*8.4,0)+IF(I20&gt;0,B20*2,0)+IF(P20=1,L20*50,0)</f>
        <v>0</v>
      </c>
      <c r="AF20" s="80">
        <f>(IF(K20*Daten!$G$24&lt;=Daten!$H$24,Daten!$H$24,'Fronten Kalkulation'!K20*Daten!$G$24)*B20)+IF(O20=1,B20*8.4,0)+IF(I20&gt;0,B20*2,0)+IF(P20=1,L20*50,0)</f>
        <v>0</v>
      </c>
      <c r="AG20" s="80">
        <f>(IF(K20*Daten!$G$27&lt;=Daten!$H$27,Daten!$H$27,'Fronten Kalkulation'!K20*Daten!$G$27)*B20)+IF(O20=1,B20*8.4,0)+IF(I20&gt;0,B20*2,0)+IF(P20=1,L20*50,0)</f>
        <v>0</v>
      </c>
      <c r="AH20" s="80">
        <f>(IF(K20*Daten!$G$28&lt;=Daten!$H$28,Daten!$H$28,'Fronten Kalkulation'!K20*Daten!$G$28)*B20)+IF(O20=1,B20*8.4,0)+IF(I20&gt;0,B20*2,0)+IF(P20=1,L20*50,0)</f>
        <v>0</v>
      </c>
      <c r="AI20" s="80">
        <f>(IF(K20*Daten!$G$29&lt;=Daten!$H$29,Daten!$H$29,'Fronten Kalkulation'!K20*Daten!$G$29)*B20)+IF(O20=1,B20*8.4,0)+IF(I20&gt;0,B20*2,0)+IF(P20=1,L20*50,0)</f>
        <v>0</v>
      </c>
      <c r="AJ20" s="80">
        <f>(IF(K20*Daten!$G$30&lt;=Daten!$H$30,Daten!$H$30,'Fronten Kalkulation'!K20*Daten!$G$30)*B20)+IF(O20=1,B20*8.4,0)+IF(I20&gt;0,B20*2,0)+IF(P20=1,L20*50,0)</f>
        <v>0</v>
      </c>
      <c r="AK20" s="80">
        <f>(IF(K20*Daten!$G$31&lt;=Daten!$H$31,Daten!$H$31,'Fronten Kalkulation'!K20*Daten!$G$31)*B20)+IF(O20=1,B20*8.4,0)+IF(I20&gt;0,B20*2,0)+IF(P20=1,L20*50,0)</f>
        <v>0</v>
      </c>
      <c r="AL20" s="80">
        <f>(IF(K20*Daten!$G$34&lt;=Daten!$H$34,Daten!$H$34,'Fronten Kalkulation'!K20*Daten!$G$34)*B20)+IF(O20=1,B20*8.4,0)+IF(I20&gt;0,B20*2,0)+IF(P20=1,L20*50,0)</f>
        <v>0</v>
      </c>
      <c r="AM20" s="80">
        <f>(IF(K20*Daten!$G$35&lt;=Daten!$H$35,Daten!$H$35,'Fronten Kalkulation'!K20*Daten!$G$35)*B20)+IF(O20=1,B20*8.4,0)+IF(I20&gt;0,B20*2,0)+IF(P20=1,L20*50,0)</f>
        <v>0</v>
      </c>
      <c r="AN20" s="80">
        <f>(IF(K20*Daten!$G$38&lt;=Daten!$H$38,Daten!$H$38,'Fronten Kalkulation'!K20*Daten!$G$38)*B20)+IF(O20=1,B20*8.4,0)+IF(I20&gt;0,B20*2,0)+IF(P20=1,L20*50,0)</f>
        <v>0</v>
      </c>
      <c r="AO20" s="80">
        <f>(IF(K20*Daten!$G$39&lt;=Daten!$H$39,Daten!$H$39,'Fronten Kalkulation'!K20*Daten!$G$39)*B20)+IF(O20=1,B20*8.4,0)+IF(I20&gt;0,B20*2,0)+IF(P20=1,L20*50,0)</f>
        <v>0</v>
      </c>
      <c r="AP20" s="80">
        <f>(IF(K20*Daten!$G$40&lt;=Daten!$H$40,Daten!$H$40,'Fronten Kalkulation'!K20*Daten!$G$40)*B20)+IF(O20=1,B20*8.4,0)+IF(I20&gt;0,B20*2,0)+IF(P20=1,L20*50,0)</f>
        <v>0</v>
      </c>
      <c r="AQ20" s="80">
        <f>(IF(K20*Daten!$G$41&lt;=Daten!$H$41,Daten!$H$41,'Fronten Kalkulation'!K20*Daten!$G$41)*B20)+IF(O20=1,B20*8.4,0)+IF(I20&gt;0,B20*2,0)+IF(P20=1,L20*50,0)</f>
        <v>0</v>
      </c>
      <c r="AR20" s="80">
        <f>(IF(K20*Daten!$G$44&lt;=Daten!$H$44,Daten!$H$44,'Fronten Kalkulation'!K20*Daten!$G$44)*B20)+IF(O20=1,B20*8.4,0)+IF(I20&gt;0,B20*2,0)+IF(P20=1,L20*50,0)</f>
        <v>0</v>
      </c>
    </row>
    <row r="21" spans="1:44" s="28" customFormat="1" x14ac:dyDescent="0.25">
      <c r="A21" s="9">
        <v>16</v>
      </c>
      <c r="B21" s="57"/>
      <c r="C21" s="57"/>
      <c r="D21" s="57"/>
      <c r="E21" s="58"/>
      <c r="F21" s="57"/>
      <c r="G21" s="57"/>
      <c r="H21" s="57"/>
      <c r="I21" s="57"/>
      <c r="J21" s="57"/>
      <c r="K21" s="74">
        <f t="shared" si="0"/>
        <v>0</v>
      </c>
      <c r="L21" s="74">
        <f t="shared" si="1"/>
        <v>0</v>
      </c>
      <c r="M21" s="33"/>
      <c r="N21" s="34"/>
      <c r="O21" s="64">
        <f t="shared" si="2"/>
        <v>0</v>
      </c>
      <c r="P21" s="64">
        <f t="shared" si="3"/>
        <v>0</v>
      </c>
      <c r="Q21" s="64">
        <f t="shared" si="4"/>
        <v>0</v>
      </c>
      <c r="R21" s="64">
        <f t="shared" si="5"/>
        <v>0</v>
      </c>
      <c r="S21" s="80">
        <f>(IF(K21*Daten!$G$8&lt;=Daten!$H$8,Daten!$H$8,'Fronten Kalkulation'!K21*Daten!$G$8)*B21)+IF(O21=1,B21*8.4,0)+IF(I21&gt;0,B21*2,0)+IF(P21=1,L21*50,0)</f>
        <v>0</v>
      </c>
      <c r="T21" s="80">
        <f>(IF(K21*Daten!$G$9&lt;=Daten!$H$9,Daten!$H$9,'Fronten Kalkulation'!K21*Daten!$G$9)*B21)+IF(O21=1,B21*8.4,0)+IF(I21&gt;0,B21*2,0)+IF(P21=1,L21*50,0)</f>
        <v>0</v>
      </c>
      <c r="U21" s="80">
        <f>(IF(K21*Daten!$G$10&lt;=Daten!$H$10,Daten!$H$10,'Fronten Kalkulation'!K21*Daten!$G$10)*B21)+IF(O21=1,B21*8.4,0)+IF(I21&gt;0,B21*2,0)+IF(P21=1,L21*50,0)</f>
        <v>0</v>
      </c>
      <c r="V21" s="80">
        <f>(IF(K21*Daten!$G$46&lt;=Daten!$H$46,Daten!$H$46,'Fronten Kalkulation'!K21*Daten!$G$46)*B21)+IF(O21=1,B21*8.4,0)+IF(I21&gt;0,B21*2,0)+IF(P21=1,L21*50,0)</f>
        <v>0</v>
      </c>
      <c r="W21" s="80">
        <f>(IF(K21*Daten!$G$13&lt;=Daten!$H$13,Daten!$H$13,'Fronten Kalkulation'!K21*Daten!$G$13)*B21)+IF(O21=1,B21*8.4,0)+IF(I21&gt;0,B21*2,0)+IF(P21=1,L21*50,0)</f>
        <v>0</v>
      </c>
      <c r="X21" s="80">
        <f>(IF(K21*Daten!$G$14&lt;=Daten!$H$14,Daten!$H$14,'Fronten Kalkulation'!K21*Daten!$G$14)*B21)+IF(O21=1,B21*8.4,0)+IF(I21&gt;0,B21*2,0)+IF(P21=1,L21*50,0)</f>
        <v>0</v>
      </c>
      <c r="Y21" s="80">
        <f>(IF(K21*Daten!$G$15&lt;=Daten!$H$15,Daten!$H$15,'Fronten Kalkulation'!K21*Daten!$G$15)*B21)+IF(O21=1,B21*8.4,0)+IF(I21&gt;0,B21*2,0)+IF(P21=1,L21*50,0)</f>
        <v>0</v>
      </c>
      <c r="Z21" s="80">
        <f>(IF(K21*Daten!$G$16&lt;=Daten!$H$16,Daten!$H$16,'Fronten Kalkulation'!K21*Daten!$G$16)*B21)+IF(O21=1,B21*8.4,0)+IF(I21&gt;0,B21*2,0)+IF(P21=1,L21*50,0)</f>
        <v>0</v>
      </c>
      <c r="AA21" s="80">
        <f>(IF(K21*Daten!$G$17&lt;=Daten!$H$17,Daten!$H$17,'Fronten Kalkulation'!K21*Daten!$G$17)*B21)+IF(O21=1,B21*8.4,0)+IF(I21&gt;0,B21*2,0)+IF(P21=1,L21*50,0)</f>
        <v>0</v>
      </c>
      <c r="AB21" s="80">
        <f>(IF(K21*Daten!$G$20&lt;=Daten!$H$20,Daten!$H$20,'Fronten Kalkulation'!K21*Daten!$G$20)*B21)+IF(O21=1,B21*8.4,0)+IF(I21&gt;0,B21*2,0)+IF(P21=1,L21*50,0)</f>
        <v>0</v>
      </c>
      <c r="AC21" s="80">
        <f>(IF(K21*Daten!$G$21&lt;=Daten!$H$21,Daten!$H$21,'Fronten Kalkulation'!K21*Daten!$G$21)*B21)+IF(O21=1,B21*8.4,0)+IF(I21&gt;0,B21*2,0)+IF(P21=1,L21*50,0)</f>
        <v>0</v>
      </c>
      <c r="AD21" s="80">
        <f>(IF(K21*Daten!$G$22&lt;=Daten!$H$22,Daten!$H$22,'Fronten Kalkulation'!K21*Daten!$G$22)*B21)+IF(O21=1,B21*8.4,0)+IF(I21&gt;0,B21*2,0)+IF(P21=1,L21*50,0)</f>
        <v>0</v>
      </c>
      <c r="AE21" s="80">
        <f>(IF(K21*Daten!$G$23&lt;=Daten!$H$23,Daten!$H$23,'Fronten Kalkulation'!K21*Daten!$G$23)*B21)+IF(O21=1,B21*8.4,0)+IF(I21&gt;0,B21*2,0)+IF(P21=1,L21*50,0)</f>
        <v>0</v>
      </c>
      <c r="AF21" s="80">
        <f>(IF(K21*Daten!$G$24&lt;=Daten!$H$24,Daten!$H$24,'Fronten Kalkulation'!K21*Daten!$G$24)*B21)+IF(O21=1,B21*8.4,0)+IF(I21&gt;0,B21*2,0)+IF(P21=1,L21*50,0)</f>
        <v>0</v>
      </c>
      <c r="AG21" s="80">
        <f>(IF(K21*Daten!$G$27&lt;=Daten!$H$27,Daten!$H$27,'Fronten Kalkulation'!K21*Daten!$G$27)*B21)+IF(O21=1,B21*8.4,0)+IF(I21&gt;0,B21*2,0)+IF(P21=1,L21*50,0)</f>
        <v>0</v>
      </c>
      <c r="AH21" s="80">
        <f>(IF(K21*Daten!$G$28&lt;=Daten!$H$28,Daten!$H$28,'Fronten Kalkulation'!K21*Daten!$G$28)*B21)+IF(O21=1,B21*8.4,0)+IF(I21&gt;0,B21*2,0)+IF(P21=1,L21*50,0)</f>
        <v>0</v>
      </c>
      <c r="AI21" s="80">
        <f>(IF(K21*Daten!$G$29&lt;=Daten!$H$29,Daten!$H$29,'Fronten Kalkulation'!K21*Daten!$G$29)*B21)+IF(O21=1,B21*8.4,0)+IF(I21&gt;0,B21*2,0)+IF(P21=1,L21*50,0)</f>
        <v>0</v>
      </c>
      <c r="AJ21" s="80">
        <f>(IF(K21*Daten!$G$30&lt;=Daten!$H$30,Daten!$H$30,'Fronten Kalkulation'!K21*Daten!$G$30)*B21)+IF(O21=1,B21*8.4,0)+IF(I21&gt;0,B21*2,0)+IF(P21=1,L21*50,0)</f>
        <v>0</v>
      </c>
      <c r="AK21" s="80">
        <f>(IF(K21*Daten!$G$31&lt;=Daten!$H$31,Daten!$H$31,'Fronten Kalkulation'!K21*Daten!$G$31)*B21)+IF(O21=1,B21*8.4,0)+IF(I21&gt;0,B21*2,0)+IF(P21=1,L21*50,0)</f>
        <v>0</v>
      </c>
      <c r="AL21" s="80">
        <f>(IF(K21*Daten!$G$34&lt;=Daten!$H$34,Daten!$H$34,'Fronten Kalkulation'!K21*Daten!$G$34)*B21)+IF(O21=1,B21*8.4,0)+IF(I21&gt;0,B21*2,0)+IF(P21=1,L21*50,0)</f>
        <v>0</v>
      </c>
      <c r="AM21" s="80">
        <f>(IF(K21*Daten!$G$35&lt;=Daten!$H$35,Daten!$H$35,'Fronten Kalkulation'!K21*Daten!$G$35)*B21)+IF(O21=1,B21*8.4,0)+IF(I21&gt;0,B21*2,0)+IF(P21=1,L21*50,0)</f>
        <v>0</v>
      </c>
      <c r="AN21" s="80">
        <f>(IF(K21*Daten!$G$38&lt;=Daten!$H$38,Daten!$H$38,'Fronten Kalkulation'!K21*Daten!$G$38)*B21)+IF(O21=1,B21*8.4,0)+IF(I21&gt;0,B21*2,0)+IF(P21=1,L21*50,0)</f>
        <v>0</v>
      </c>
      <c r="AO21" s="80">
        <f>(IF(K21*Daten!$G$39&lt;=Daten!$H$39,Daten!$H$39,'Fronten Kalkulation'!K21*Daten!$G$39)*B21)+IF(O21=1,B21*8.4,0)+IF(I21&gt;0,B21*2,0)+IF(P21=1,L21*50,0)</f>
        <v>0</v>
      </c>
      <c r="AP21" s="80">
        <f>(IF(K21*Daten!$G$40&lt;=Daten!$H$40,Daten!$H$40,'Fronten Kalkulation'!K21*Daten!$G$40)*B21)+IF(O21=1,B21*8.4,0)+IF(I21&gt;0,B21*2,0)+IF(P21=1,L21*50,0)</f>
        <v>0</v>
      </c>
      <c r="AQ21" s="80">
        <f>(IF(K21*Daten!$G$41&lt;=Daten!$H$41,Daten!$H$41,'Fronten Kalkulation'!K21*Daten!$G$41)*B21)+IF(O21=1,B21*8.4,0)+IF(I21&gt;0,B21*2,0)+IF(P21=1,L21*50,0)</f>
        <v>0</v>
      </c>
      <c r="AR21" s="80">
        <f>(IF(K21*Daten!$G$44&lt;=Daten!$H$44,Daten!$H$44,'Fronten Kalkulation'!K21*Daten!$G$44)*B21)+IF(O21=1,B21*8.4,0)+IF(I21&gt;0,B21*2,0)+IF(P21=1,L21*50,0)</f>
        <v>0</v>
      </c>
    </row>
    <row r="22" spans="1:44" s="28" customFormat="1" x14ac:dyDescent="0.25">
      <c r="A22" s="9">
        <v>17</v>
      </c>
      <c r="B22" s="57"/>
      <c r="C22" s="57"/>
      <c r="D22" s="57"/>
      <c r="E22" s="58"/>
      <c r="F22" s="57"/>
      <c r="G22" s="57"/>
      <c r="H22" s="57"/>
      <c r="I22" s="57"/>
      <c r="J22" s="57"/>
      <c r="K22" s="74">
        <f t="shared" si="0"/>
        <v>0</v>
      </c>
      <c r="L22" s="74">
        <f t="shared" si="1"/>
        <v>0</v>
      </c>
      <c r="M22" s="33"/>
      <c r="N22" s="34"/>
      <c r="O22" s="64">
        <f t="shared" si="2"/>
        <v>0</v>
      </c>
      <c r="P22" s="64">
        <f t="shared" si="3"/>
        <v>0</v>
      </c>
      <c r="Q22" s="64">
        <f t="shared" si="4"/>
        <v>0</v>
      </c>
      <c r="R22" s="64">
        <f t="shared" si="5"/>
        <v>0</v>
      </c>
      <c r="S22" s="80">
        <f>(IF(K22*Daten!$G$8&lt;=Daten!$H$8,Daten!$H$8,'Fronten Kalkulation'!K22*Daten!$G$8)*B22)+IF(O22=1,B22*8.4,0)+IF(I22&gt;0,B22*2,0)+IF(P22=1,L22*50,0)</f>
        <v>0</v>
      </c>
      <c r="T22" s="80">
        <f>(IF(K22*Daten!$G$9&lt;=Daten!$H$9,Daten!$H$9,'Fronten Kalkulation'!K22*Daten!$G$9)*B22)+IF(O22=1,B22*8.4,0)+IF(I22&gt;0,B22*2,0)+IF(P22=1,L22*50,0)</f>
        <v>0</v>
      </c>
      <c r="U22" s="80">
        <f>(IF(K22*Daten!$G$10&lt;=Daten!$H$10,Daten!$H$10,'Fronten Kalkulation'!K22*Daten!$G$10)*B22)+IF(O22=1,B22*8.4,0)+IF(I22&gt;0,B22*2,0)+IF(P22=1,L22*50,0)</f>
        <v>0</v>
      </c>
      <c r="V22" s="80">
        <f>(IF(K22*Daten!$G$46&lt;=Daten!$H$46,Daten!$H$46,'Fronten Kalkulation'!K22*Daten!$G$46)*B22)+IF(O22=1,B22*8.4,0)+IF(I22&gt;0,B22*2,0)+IF(P22=1,L22*50,0)</f>
        <v>0</v>
      </c>
      <c r="W22" s="80">
        <f>(IF(K22*Daten!$G$13&lt;=Daten!$H$13,Daten!$H$13,'Fronten Kalkulation'!K22*Daten!$G$13)*B22)+IF(O22=1,B22*8.4,0)+IF(I22&gt;0,B22*2,0)+IF(P22=1,L22*50,0)</f>
        <v>0</v>
      </c>
      <c r="X22" s="80">
        <f>(IF(K22*Daten!$G$14&lt;=Daten!$H$14,Daten!$H$14,'Fronten Kalkulation'!K22*Daten!$G$14)*B22)+IF(O22=1,B22*8.4,0)+IF(I22&gt;0,B22*2,0)+IF(P22=1,L22*50,0)</f>
        <v>0</v>
      </c>
      <c r="Y22" s="80">
        <f>(IF(K22*Daten!$G$15&lt;=Daten!$H$15,Daten!$H$15,'Fronten Kalkulation'!K22*Daten!$G$15)*B22)+IF(O22=1,B22*8.4,0)+IF(I22&gt;0,B22*2,0)+IF(P22=1,L22*50,0)</f>
        <v>0</v>
      </c>
      <c r="Z22" s="80">
        <f>(IF(K22*Daten!$G$16&lt;=Daten!$H$16,Daten!$H$16,'Fronten Kalkulation'!K22*Daten!$G$16)*B22)+IF(O22=1,B22*8.4,0)+IF(I22&gt;0,B22*2,0)+IF(P22=1,L22*50,0)</f>
        <v>0</v>
      </c>
      <c r="AA22" s="80">
        <f>(IF(K22*Daten!$G$17&lt;=Daten!$H$17,Daten!$H$17,'Fronten Kalkulation'!K22*Daten!$G$17)*B22)+IF(O22=1,B22*8.4,0)+IF(I22&gt;0,B22*2,0)+IF(P22=1,L22*50,0)</f>
        <v>0</v>
      </c>
      <c r="AB22" s="80">
        <f>(IF(K22*Daten!$G$20&lt;=Daten!$H$20,Daten!$H$20,'Fronten Kalkulation'!K22*Daten!$G$20)*B22)+IF(O22=1,B22*8.4,0)+IF(I22&gt;0,B22*2,0)+IF(P22=1,L22*50,0)</f>
        <v>0</v>
      </c>
      <c r="AC22" s="80">
        <f>(IF(K22*Daten!$G$21&lt;=Daten!$H$21,Daten!$H$21,'Fronten Kalkulation'!K22*Daten!$G$21)*B22)+IF(O22=1,B22*8.4,0)+IF(I22&gt;0,B22*2,0)+IF(P22=1,L22*50,0)</f>
        <v>0</v>
      </c>
      <c r="AD22" s="80">
        <f>(IF(K22*Daten!$G$22&lt;=Daten!$H$22,Daten!$H$22,'Fronten Kalkulation'!K22*Daten!$G$22)*B22)+IF(O22=1,B22*8.4,0)+IF(I22&gt;0,B22*2,0)+IF(P22=1,L22*50,0)</f>
        <v>0</v>
      </c>
      <c r="AE22" s="80">
        <f>(IF(K22*Daten!$G$23&lt;=Daten!$H$23,Daten!$H$23,'Fronten Kalkulation'!K22*Daten!$G$23)*B22)+IF(O22=1,B22*8.4,0)+IF(I22&gt;0,B22*2,0)+IF(P22=1,L22*50,0)</f>
        <v>0</v>
      </c>
      <c r="AF22" s="80">
        <f>(IF(K22*Daten!$G$24&lt;=Daten!$H$24,Daten!$H$24,'Fronten Kalkulation'!K22*Daten!$G$24)*B22)+IF(O22=1,B22*8.4,0)+IF(I22&gt;0,B22*2,0)+IF(P22=1,L22*50,0)</f>
        <v>0</v>
      </c>
      <c r="AG22" s="80">
        <f>(IF(K22*Daten!$G$27&lt;=Daten!$H$27,Daten!$H$27,'Fronten Kalkulation'!K22*Daten!$G$27)*B22)+IF(O22=1,B22*8.4,0)+IF(I22&gt;0,B22*2,0)+IF(P22=1,L22*50,0)</f>
        <v>0</v>
      </c>
      <c r="AH22" s="80">
        <f>(IF(K22*Daten!$G$28&lt;=Daten!$H$28,Daten!$H$28,'Fronten Kalkulation'!K22*Daten!$G$28)*B22)+IF(O22=1,B22*8.4,0)+IF(I22&gt;0,B22*2,0)+IF(P22=1,L22*50,0)</f>
        <v>0</v>
      </c>
      <c r="AI22" s="80">
        <f>(IF(K22*Daten!$G$29&lt;=Daten!$H$29,Daten!$H$29,'Fronten Kalkulation'!K22*Daten!$G$29)*B22)+IF(O22=1,B22*8.4,0)+IF(I22&gt;0,B22*2,0)+IF(P22=1,L22*50,0)</f>
        <v>0</v>
      </c>
      <c r="AJ22" s="80">
        <f>(IF(K22*Daten!$G$30&lt;=Daten!$H$30,Daten!$H$30,'Fronten Kalkulation'!K22*Daten!$G$30)*B22)+IF(O22=1,B22*8.4,0)+IF(I22&gt;0,B22*2,0)+IF(P22=1,L22*50,0)</f>
        <v>0</v>
      </c>
      <c r="AK22" s="80">
        <f>(IF(K22*Daten!$G$31&lt;=Daten!$H$31,Daten!$H$31,'Fronten Kalkulation'!K22*Daten!$G$31)*B22)+IF(O22=1,B22*8.4,0)+IF(I22&gt;0,B22*2,0)+IF(P22=1,L22*50,0)</f>
        <v>0</v>
      </c>
      <c r="AL22" s="80">
        <f>(IF(K22*Daten!$G$34&lt;=Daten!$H$34,Daten!$H$34,'Fronten Kalkulation'!K22*Daten!$G$34)*B22)+IF(O22=1,B22*8.4,0)+IF(I22&gt;0,B22*2,0)+IF(P22=1,L22*50,0)</f>
        <v>0</v>
      </c>
      <c r="AM22" s="80">
        <f>(IF(K22*Daten!$G$35&lt;=Daten!$H$35,Daten!$H$35,'Fronten Kalkulation'!K22*Daten!$G$35)*B22)+IF(O22=1,B22*8.4,0)+IF(I22&gt;0,B22*2,0)+IF(P22=1,L22*50,0)</f>
        <v>0</v>
      </c>
      <c r="AN22" s="80">
        <f>(IF(K22*Daten!$G$38&lt;=Daten!$H$38,Daten!$H$38,'Fronten Kalkulation'!K22*Daten!$G$38)*B22)+IF(O22=1,B22*8.4,0)+IF(I22&gt;0,B22*2,0)+IF(P22=1,L22*50,0)</f>
        <v>0</v>
      </c>
      <c r="AO22" s="80">
        <f>(IF(K22*Daten!$G$39&lt;=Daten!$H$39,Daten!$H$39,'Fronten Kalkulation'!K22*Daten!$G$39)*B22)+IF(O22=1,B22*8.4,0)+IF(I22&gt;0,B22*2,0)+IF(P22=1,L22*50,0)</f>
        <v>0</v>
      </c>
      <c r="AP22" s="80">
        <f>(IF(K22*Daten!$G$40&lt;=Daten!$H$40,Daten!$H$40,'Fronten Kalkulation'!K22*Daten!$G$40)*B22)+IF(O22=1,B22*8.4,0)+IF(I22&gt;0,B22*2,0)+IF(P22=1,L22*50,0)</f>
        <v>0</v>
      </c>
      <c r="AQ22" s="80">
        <f>(IF(K22*Daten!$G$41&lt;=Daten!$H$41,Daten!$H$41,'Fronten Kalkulation'!K22*Daten!$G$41)*B22)+IF(O22=1,B22*8.4,0)+IF(I22&gt;0,B22*2,0)+IF(P22=1,L22*50,0)</f>
        <v>0</v>
      </c>
      <c r="AR22" s="80">
        <f>(IF(K22*Daten!$G$44&lt;=Daten!$H$44,Daten!$H$44,'Fronten Kalkulation'!K22*Daten!$G$44)*B22)+IF(O22=1,B22*8.4,0)+IF(I22&gt;0,B22*2,0)+IF(P22=1,L22*50,0)</f>
        <v>0</v>
      </c>
    </row>
    <row r="23" spans="1:44" s="28" customFormat="1" x14ac:dyDescent="0.25">
      <c r="A23" s="9">
        <v>18</v>
      </c>
      <c r="B23" s="57"/>
      <c r="C23" s="57"/>
      <c r="D23" s="57"/>
      <c r="E23" s="58"/>
      <c r="F23" s="57"/>
      <c r="G23" s="57"/>
      <c r="H23" s="57"/>
      <c r="I23" s="57"/>
      <c r="J23" s="57"/>
      <c r="K23" s="74">
        <f t="shared" si="0"/>
        <v>0</v>
      </c>
      <c r="L23" s="74">
        <f t="shared" si="1"/>
        <v>0</v>
      </c>
      <c r="M23" s="33"/>
      <c r="N23" s="34"/>
      <c r="O23" s="64">
        <f t="shared" si="2"/>
        <v>0</v>
      </c>
      <c r="P23" s="64">
        <f t="shared" si="3"/>
        <v>0</v>
      </c>
      <c r="Q23" s="64">
        <f t="shared" si="4"/>
        <v>0</v>
      </c>
      <c r="R23" s="64">
        <f t="shared" si="5"/>
        <v>0</v>
      </c>
      <c r="S23" s="80">
        <f>(IF(K23*Daten!$G$8&lt;=Daten!$H$8,Daten!$H$8,'Fronten Kalkulation'!K23*Daten!$G$8)*B23)+IF(O23=1,B23*8.4,0)+IF(I23&gt;0,B23*2,0)+IF(P23=1,L23*50,0)</f>
        <v>0</v>
      </c>
      <c r="T23" s="80">
        <f>(IF(K23*Daten!$G$9&lt;=Daten!$H$9,Daten!$H$9,'Fronten Kalkulation'!K23*Daten!$G$9)*B23)+IF(O23=1,B23*8.4,0)+IF(I23&gt;0,B23*2,0)+IF(P23=1,L23*50,0)</f>
        <v>0</v>
      </c>
      <c r="U23" s="80">
        <f>(IF(K23*Daten!$G$10&lt;=Daten!$H$10,Daten!$H$10,'Fronten Kalkulation'!K23*Daten!$G$10)*B23)+IF(O23=1,B23*8.4,0)+IF(I23&gt;0,B23*2,0)+IF(P23=1,L23*50,0)</f>
        <v>0</v>
      </c>
      <c r="V23" s="80">
        <f>(IF(K23*Daten!$G$46&lt;=Daten!$H$46,Daten!$H$46,'Fronten Kalkulation'!K23*Daten!$G$46)*B23)+IF(O23=1,B23*8.4,0)+IF(I23&gt;0,B23*2,0)+IF(P23=1,L23*50,0)</f>
        <v>0</v>
      </c>
      <c r="W23" s="80">
        <f>(IF(K23*Daten!$G$13&lt;=Daten!$H$13,Daten!$H$13,'Fronten Kalkulation'!K23*Daten!$G$13)*B23)+IF(O23=1,B23*8.4,0)+IF(I23&gt;0,B23*2,0)+IF(P23=1,L23*50,0)</f>
        <v>0</v>
      </c>
      <c r="X23" s="80">
        <f>(IF(K23*Daten!$G$14&lt;=Daten!$H$14,Daten!$H$14,'Fronten Kalkulation'!K23*Daten!$G$14)*B23)+IF(O23=1,B23*8.4,0)+IF(I23&gt;0,B23*2,0)+IF(P23=1,L23*50,0)</f>
        <v>0</v>
      </c>
      <c r="Y23" s="80">
        <f>(IF(K23*Daten!$G$15&lt;=Daten!$H$15,Daten!$H$15,'Fronten Kalkulation'!K23*Daten!$G$15)*B23)+IF(O23=1,B23*8.4,0)+IF(I23&gt;0,B23*2,0)+IF(P23=1,L23*50,0)</f>
        <v>0</v>
      </c>
      <c r="Z23" s="80">
        <f>(IF(K23*Daten!$G$16&lt;=Daten!$H$16,Daten!$H$16,'Fronten Kalkulation'!K23*Daten!$G$16)*B23)+IF(O23=1,B23*8.4,0)+IF(I23&gt;0,B23*2,0)+IF(P23=1,L23*50,0)</f>
        <v>0</v>
      </c>
      <c r="AA23" s="80">
        <f>(IF(K23*Daten!$G$17&lt;=Daten!$H$17,Daten!$H$17,'Fronten Kalkulation'!K23*Daten!$G$17)*B23)+IF(O23=1,B23*8.4,0)+IF(I23&gt;0,B23*2,0)+IF(P23=1,L23*50,0)</f>
        <v>0</v>
      </c>
      <c r="AB23" s="80">
        <f>(IF(K23*Daten!$G$20&lt;=Daten!$H$20,Daten!$H$20,'Fronten Kalkulation'!K23*Daten!$G$20)*B23)+IF(O23=1,B23*8.4,0)+IF(I23&gt;0,B23*2,0)+IF(P23=1,L23*50,0)</f>
        <v>0</v>
      </c>
      <c r="AC23" s="80">
        <f>(IF(K23*Daten!$G$21&lt;=Daten!$H$21,Daten!$H$21,'Fronten Kalkulation'!K23*Daten!$G$21)*B23)+IF(O23=1,B23*8.4,0)+IF(I23&gt;0,B23*2,0)+IF(P23=1,L23*50,0)</f>
        <v>0</v>
      </c>
      <c r="AD23" s="80">
        <f>(IF(K23*Daten!$G$22&lt;=Daten!$H$22,Daten!$H$22,'Fronten Kalkulation'!K23*Daten!$G$22)*B23)+IF(O23=1,B23*8.4,0)+IF(I23&gt;0,B23*2,0)+IF(P23=1,L23*50,0)</f>
        <v>0</v>
      </c>
      <c r="AE23" s="80">
        <f>(IF(K23*Daten!$G$23&lt;=Daten!$H$23,Daten!$H$23,'Fronten Kalkulation'!K23*Daten!$G$23)*B23)+IF(O23=1,B23*8.4,0)+IF(I23&gt;0,B23*2,0)+IF(P23=1,L23*50,0)</f>
        <v>0</v>
      </c>
      <c r="AF23" s="80">
        <f>(IF(K23*Daten!$G$24&lt;=Daten!$H$24,Daten!$H$24,'Fronten Kalkulation'!K23*Daten!$G$24)*B23)+IF(O23=1,B23*8.4,0)+IF(I23&gt;0,B23*2,0)+IF(P23=1,L23*50,0)</f>
        <v>0</v>
      </c>
      <c r="AG23" s="80">
        <f>(IF(K23*Daten!$G$27&lt;=Daten!$H$27,Daten!$H$27,'Fronten Kalkulation'!K23*Daten!$G$27)*B23)+IF(O23=1,B23*8.4,0)+IF(I23&gt;0,B23*2,0)+IF(P23=1,L23*50,0)</f>
        <v>0</v>
      </c>
      <c r="AH23" s="80">
        <f>(IF(K23*Daten!$G$28&lt;=Daten!$H$28,Daten!$H$28,'Fronten Kalkulation'!K23*Daten!$G$28)*B23)+IF(O23=1,B23*8.4,0)+IF(I23&gt;0,B23*2,0)+IF(P23=1,L23*50,0)</f>
        <v>0</v>
      </c>
      <c r="AI23" s="80">
        <f>(IF(K23*Daten!$G$29&lt;=Daten!$H$29,Daten!$H$29,'Fronten Kalkulation'!K23*Daten!$G$29)*B23)+IF(O23=1,B23*8.4,0)+IF(I23&gt;0,B23*2,0)+IF(P23=1,L23*50,0)</f>
        <v>0</v>
      </c>
      <c r="AJ23" s="80">
        <f>(IF(K23*Daten!$G$30&lt;=Daten!$H$30,Daten!$H$30,'Fronten Kalkulation'!K23*Daten!$G$30)*B23)+IF(O23=1,B23*8.4,0)+IF(I23&gt;0,B23*2,0)+IF(P23=1,L23*50,0)</f>
        <v>0</v>
      </c>
      <c r="AK23" s="80">
        <f>(IF(K23*Daten!$G$31&lt;=Daten!$H$31,Daten!$H$31,'Fronten Kalkulation'!K23*Daten!$G$31)*B23)+IF(O23=1,B23*8.4,0)+IF(I23&gt;0,B23*2,0)+IF(P23=1,L23*50,0)</f>
        <v>0</v>
      </c>
      <c r="AL23" s="80">
        <f>(IF(K23*Daten!$G$34&lt;=Daten!$H$34,Daten!$H$34,'Fronten Kalkulation'!K23*Daten!$G$34)*B23)+IF(O23=1,B23*8.4,0)+IF(I23&gt;0,B23*2,0)+IF(P23=1,L23*50,0)</f>
        <v>0</v>
      </c>
      <c r="AM23" s="80">
        <f>(IF(K23*Daten!$G$35&lt;=Daten!$H$35,Daten!$H$35,'Fronten Kalkulation'!K23*Daten!$G$35)*B23)+IF(O23=1,B23*8.4,0)+IF(I23&gt;0,B23*2,0)+IF(P23=1,L23*50,0)</f>
        <v>0</v>
      </c>
      <c r="AN23" s="80">
        <f>(IF(K23*Daten!$G$38&lt;=Daten!$H$38,Daten!$H$38,'Fronten Kalkulation'!K23*Daten!$G$38)*B23)+IF(O23=1,B23*8.4,0)+IF(I23&gt;0,B23*2,0)+IF(P23=1,L23*50,0)</f>
        <v>0</v>
      </c>
      <c r="AO23" s="80">
        <f>(IF(K23*Daten!$G$39&lt;=Daten!$H$39,Daten!$H$39,'Fronten Kalkulation'!K23*Daten!$G$39)*B23)+IF(O23=1,B23*8.4,0)+IF(I23&gt;0,B23*2,0)+IF(P23=1,L23*50,0)</f>
        <v>0</v>
      </c>
      <c r="AP23" s="80">
        <f>(IF(K23*Daten!$G$40&lt;=Daten!$H$40,Daten!$H$40,'Fronten Kalkulation'!K23*Daten!$G$40)*B23)+IF(O23=1,B23*8.4,0)+IF(I23&gt;0,B23*2,0)+IF(P23=1,L23*50,0)</f>
        <v>0</v>
      </c>
      <c r="AQ23" s="80">
        <f>(IF(K23*Daten!$G$41&lt;=Daten!$H$41,Daten!$H$41,'Fronten Kalkulation'!K23*Daten!$G$41)*B23)+IF(O23=1,B23*8.4,0)+IF(I23&gt;0,B23*2,0)+IF(P23=1,L23*50,0)</f>
        <v>0</v>
      </c>
      <c r="AR23" s="80">
        <f>(IF(K23*Daten!$G$44&lt;=Daten!$H$44,Daten!$H$44,'Fronten Kalkulation'!K23*Daten!$G$44)*B23)+IF(O23=1,B23*8.4,0)+IF(I23&gt;0,B23*2,0)+IF(P23=1,L23*50,0)</f>
        <v>0</v>
      </c>
    </row>
    <row r="24" spans="1:44" s="28" customFormat="1" x14ac:dyDescent="0.25">
      <c r="A24" s="9">
        <v>19</v>
      </c>
      <c r="B24" s="57"/>
      <c r="C24" s="57"/>
      <c r="D24" s="57"/>
      <c r="E24" s="58"/>
      <c r="F24" s="57"/>
      <c r="G24" s="57"/>
      <c r="H24" s="57"/>
      <c r="I24" s="57"/>
      <c r="J24" s="57"/>
      <c r="K24" s="74">
        <f t="shared" si="0"/>
        <v>0</v>
      </c>
      <c r="L24" s="74">
        <f t="shared" si="1"/>
        <v>0</v>
      </c>
      <c r="M24" s="33"/>
      <c r="N24" s="34"/>
      <c r="O24" s="64">
        <f t="shared" si="2"/>
        <v>0</v>
      </c>
      <c r="P24" s="64">
        <f t="shared" si="3"/>
        <v>0</v>
      </c>
      <c r="Q24" s="64">
        <f t="shared" si="4"/>
        <v>0</v>
      </c>
      <c r="R24" s="64">
        <f t="shared" si="5"/>
        <v>0</v>
      </c>
      <c r="S24" s="80">
        <f>(IF(K24*Daten!$G$8&lt;=Daten!$H$8,Daten!$H$8,'Fronten Kalkulation'!K24*Daten!$G$8)*B24)+IF(O24=1,B24*8.4,0)+IF(I24&gt;0,B24*2,0)+IF(P24=1,L24*50,0)</f>
        <v>0</v>
      </c>
      <c r="T24" s="80">
        <f>(IF(K24*Daten!$G$9&lt;=Daten!$H$9,Daten!$H$9,'Fronten Kalkulation'!K24*Daten!$G$9)*B24)+IF(O24=1,B24*8.4,0)+IF(I24&gt;0,B24*2,0)+IF(P24=1,L24*50,0)</f>
        <v>0</v>
      </c>
      <c r="U24" s="80">
        <f>(IF(K24*Daten!$G$10&lt;=Daten!$H$10,Daten!$H$10,'Fronten Kalkulation'!K24*Daten!$G$10)*B24)+IF(O24=1,B24*8.4,0)+IF(I24&gt;0,B24*2,0)+IF(P24=1,L24*50,0)</f>
        <v>0</v>
      </c>
      <c r="V24" s="80">
        <f>(IF(K24*Daten!$G$46&lt;=Daten!$H$46,Daten!$H$46,'Fronten Kalkulation'!K24*Daten!$G$46)*B24)+IF(O24=1,B24*8.4,0)+IF(I24&gt;0,B24*2,0)+IF(P24=1,L24*50,0)</f>
        <v>0</v>
      </c>
      <c r="W24" s="80">
        <f>(IF(K24*Daten!$G$13&lt;=Daten!$H$13,Daten!$H$13,'Fronten Kalkulation'!K24*Daten!$G$13)*B24)+IF(O24=1,B24*8.4,0)+IF(I24&gt;0,B24*2,0)+IF(P24=1,L24*50,0)</f>
        <v>0</v>
      </c>
      <c r="X24" s="80">
        <f>(IF(K24*Daten!$G$14&lt;=Daten!$H$14,Daten!$H$14,'Fronten Kalkulation'!K24*Daten!$G$14)*B24)+IF(O24=1,B24*8.4,0)+IF(I24&gt;0,B24*2,0)+IF(P24=1,L24*50,0)</f>
        <v>0</v>
      </c>
      <c r="Y24" s="80">
        <f>(IF(K24*Daten!$G$15&lt;=Daten!$H$15,Daten!$H$15,'Fronten Kalkulation'!K24*Daten!$G$15)*B24)+IF(O24=1,B24*8.4,0)+IF(I24&gt;0,B24*2,0)+IF(P24=1,L24*50,0)</f>
        <v>0</v>
      </c>
      <c r="Z24" s="80">
        <f>(IF(K24*Daten!$G$16&lt;=Daten!$H$16,Daten!$H$16,'Fronten Kalkulation'!K24*Daten!$G$16)*B24)+IF(O24=1,B24*8.4,0)+IF(I24&gt;0,B24*2,0)+IF(P24=1,L24*50,0)</f>
        <v>0</v>
      </c>
      <c r="AA24" s="80">
        <f>(IF(K24*Daten!$G$17&lt;=Daten!$H$17,Daten!$H$17,'Fronten Kalkulation'!K24*Daten!$G$17)*B24)+IF(O24=1,B24*8.4,0)+IF(I24&gt;0,B24*2,0)+IF(P24=1,L24*50,0)</f>
        <v>0</v>
      </c>
      <c r="AB24" s="80">
        <f>(IF(K24*Daten!$G$20&lt;=Daten!$H$20,Daten!$H$20,'Fronten Kalkulation'!K24*Daten!$G$20)*B24)+IF(O24=1,B24*8.4,0)+IF(I24&gt;0,B24*2,0)+IF(P24=1,L24*50,0)</f>
        <v>0</v>
      </c>
      <c r="AC24" s="80">
        <f>(IF(K24*Daten!$G$21&lt;=Daten!$H$21,Daten!$H$21,'Fronten Kalkulation'!K24*Daten!$G$21)*B24)+IF(O24=1,B24*8.4,0)+IF(I24&gt;0,B24*2,0)+IF(P24=1,L24*50,0)</f>
        <v>0</v>
      </c>
      <c r="AD24" s="80">
        <f>(IF(K24*Daten!$G$22&lt;=Daten!$H$22,Daten!$H$22,'Fronten Kalkulation'!K24*Daten!$G$22)*B24)+IF(O24=1,B24*8.4,0)+IF(I24&gt;0,B24*2,0)+IF(P24=1,L24*50,0)</f>
        <v>0</v>
      </c>
      <c r="AE24" s="80">
        <f>(IF(K24*Daten!$G$23&lt;=Daten!$H$23,Daten!$H$23,'Fronten Kalkulation'!K24*Daten!$G$23)*B24)+IF(O24=1,B24*8.4,0)+IF(I24&gt;0,B24*2,0)+IF(P24=1,L24*50,0)</f>
        <v>0</v>
      </c>
      <c r="AF24" s="80">
        <f>(IF(K24*Daten!$G$24&lt;=Daten!$H$24,Daten!$H$24,'Fronten Kalkulation'!K24*Daten!$G$24)*B24)+IF(O24=1,B24*8.4,0)+IF(I24&gt;0,B24*2,0)+IF(P24=1,L24*50,0)</f>
        <v>0</v>
      </c>
      <c r="AG24" s="80">
        <f>(IF(K24*Daten!$G$27&lt;=Daten!$H$27,Daten!$H$27,'Fronten Kalkulation'!K24*Daten!$G$27)*B24)+IF(O24=1,B24*8.4,0)+IF(I24&gt;0,B24*2,0)+IF(P24=1,L24*50,0)</f>
        <v>0</v>
      </c>
      <c r="AH24" s="80">
        <f>(IF(K24*Daten!$G$28&lt;=Daten!$H$28,Daten!$H$28,'Fronten Kalkulation'!K24*Daten!$G$28)*B24)+IF(O24=1,B24*8.4,0)+IF(I24&gt;0,B24*2,0)+IF(P24=1,L24*50,0)</f>
        <v>0</v>
      </c>
      <c r="AI24" s="80">
        <f>(IF(K24*Daten!$G$29&lt;=Daten!$H$29,Daten!$H$29,'Fronten Kalkulation'!K24*Daten!$G$29)*B24)+IF(O24=1,B24*8.4,0)+IF(I24&gt;0,B24*2,0)+IF(P24=1,L24*50,0)</f>
        <v>0</v>
      </c>
      <c r="AJ24" s="80">
        <f>(IF(K24*Daten!$G$30&lt;=Daten!$H$30,Daten!$H$30,'Fronten Kalkulation'!K24*Daten!$G$30)*B24)+IF(O24=1,B24*8.4,0)+IF(I24&gt;0,B24*2,0)+IF(P24=1,L24*50,0)</f>
        <v>0</v>
      </c>
      <c r="AK24" s="80">
        <f>(IF(K24*Daten!$G$31&lt;=Daten!$H$31,Daten!$H$31,'Fronten Kalkulation'!K24*Daten!$G$31)*B24)+IF(O24=1,B24*8.4,0)+IF(I24&gt;0,B24*2,0)+IF(P24=1,L24*50,0)</f>
        <v>0</v>
      </c>
      <c r="AL24" s="80">
        <f>(IF(K24*Daten!$G$34&lt;=Daten!$H$34,Daten!$H$34,'Fronten Kalkulation'!K24*Daten!$G$34)*B24)+IF(O24=1,B24*8.4,0)+IF(I24&gt;0,B24*2,0)+IF(P24=1,L24*50,0)</f>
        <v>0</v>
      </c>
      <c r="AM24" s="80">
        <f>(IF(K24*Daten!$G$35&lt;=Daten!$H$35,Daten!$H$35,'Fronten Kalkulation'!K24*Daten!$G$35)*B24)+IF(O24=1,B24*8.4,0)+IF(I24&gt;0,B24*2,0)+IF(P24=1,L24*50,0)</f>
        <v>0</v>
      </c>
      <c r="AN24" s="80">
        <f>(IF(K24*Daten!$G$38&lt;=Daten!$H$38,Daten!$H$38,'Fronten Kalkulation'!K24*Daten!$G$38)*B24)+IF(O24=1,B24*8.4,0)+IF(I24&gt;0,B24*2,0)+IF(P24=1,L24*50,0)</f>
        <v>0</v>
      </c>
      <c r="AO24" s="80">
        <f>(IF(K24*Daten!$G$39&lt;=Daten!$H$39,Daten!$H$39,'Fronten Kalkulation'!K24*Daten!$G$39)*B24)+IF(O24=1,B24*8.4,0)+IF(I24&gt;0,B24*2,0)+IF(P24=1,L24*50,0)</f>
        <v>0</v>
      </c>
      <c r="AP24" s="80">
        <f>(IF(K24*Daten!$G$40&lt;=Daten!$H$40,Daten!$H$40,'Fronten Kalkulation'!K24*Daten!$G$40)*B24)+IF(O24=1,B24*8.4,0)+IF(I24&gt;0,B24*2,0)+IF(P24=1,L24*50,0)</f>
        <v>0</v>
      </c>
      <c r="AQ24" s="80">
        <f>(IF(K24*Daten!$G$41&lt;=Daten!$H$41,Daten!$H$41,'Fronten Kalkulation'!K24*Daten!$G$41)*B24)+IF(O24=1,B24*8.4,0)+IF(I24&gt;0,B24*2,0)+IF(P24=1,L24*50,0)</f>
        <v>0</v>
      </c>
      <c r="AR24" s="80">
        <f>(IF(K24*Daten!$G$44&lt;=Daten!$H$44,Daten!$H$44,'Fronten Kalkulation'!K24*Daten!$G$44)*B24)+IF(O24=1,B24*8.4,0)+IF(I24&gt;0,B24*2,0)+IF(P24=1,L24*50,0)</f>
        <v>0</v>
      </c>
    </row>
    <row r="25" spans="1:44" s="28" customFormat="1" x14ac:dyDescent="0.25">
      <c r="A25" s="9">
        <v>20</v>
      </c>
      <c r="B25" s="57"/>
      <c r="C25" s="57"/>
      <c r="D25" s="57"/>
      <c r="E25" s="58"/>
      <c r="F25" s="57"/>
      <c r="G25" s="57"/>
      <c r="H25" s="57"/>
      <c r="I25" s="57"/>
      <c r="J25" s="57"/>
      <c r="K25" s="74">
        <f t="shared" si="0"/>
        <v>0</v>
      </c>
      <c r="L25" s="74">
        <f t="shared" si="1"/>
        <v>0</v>
      </c>
      <c r="M25" s="33"/>
      <c r="N25" s="34"/>
      <c r="O25" s="64">
        <f t="shared" si="2"/>
        <v>0</v>
      </c>
      <c r="P25" s="64">
        <f t="shared" si="3"/>
        <v>0</v>
      </c>
      <c r="Q25" s="64">
        <f t="shared" si="4"/>
        <v>0</v>
      </c>
      <c r="R25" s="64">
        <f t="shared" si="5"/>
        <v>0</v>
      </c>
      <c r="S25" s="80">
        <f>(IF(K25*Daten!$G$8&lt;=Daten!$H$8,Daten!$H$8,'Fronten Kalkulation'!K25*Daten!$G$8)*B25)+IF(O25=1,B25*8.4,0)+IF(I25&gt;0,B25*2,0)+IF(P25=1,L25*50,0)</f>
        <v>0</v>
      </c>
      <c r="T25" s="80">
        <f>(IF(K25*Daten!$G$9&lt;=Daten!$H$9,Daten!$H$9,'Fronten Kalkulation'!K25*Daten!$G$9)*B25)+IF(O25=1,B25*8.4,0)+IF(I25&gt;0,B25*2,0)+IF(P25=1,L25*50,0)</f>
        <v>0</v>
      </c>
      <c r="U25" s="80">
        <f>(IF(K25*Daten!$G$10&lt;=Daten!$H$10,Daten!$H$10,'Fronten Kalkulation'!K25*Daten!$G$10)*B25)+IF(O25=1,B25*8.4,0)+IF(I25&gt;0,B25*2,0)+IF(P25=1,L25*50,0)</f>
        <v>0</v>
      </c>
      <c r="V25" s="80">
        <f>(IF(K25*Daten!$G$46&lt;=Daten!$H$46,Daten!$H$46,'Fronten Kalkulation'!K25*Daten!$G$46)*B25)+IF(O25=1,B25*8.4,0)+IF(I25&gt;0,B25*2,0)+IF(P25=1,L25*50,0)</f>
        <v>0</v>
      </c>
      <c r="W25" s="80">
        <f>(IF(K25*Daten!$G$13&lt;=Daten!$H$13,Daten!$H$13,'Fronten Kalkulation'!K25*Daten!$G$13)*B25)+IF(O25=1,B25*8.4,0)+IF(I25&gt;0,B25*2,0)+IF(P25=1,L25*50,0)</f>
        <v>0</v>
      </c>
      <c r="X25" s="80">
        <f>(IF(K25*Daten!$G$14&lt;=Daten!$H$14,Daten!$H$14,'Fronten Kalkulation'!K25*Daten!$G$14)*B25)+IF(O25=1,B25*8.4,0)+IF(I25&gt;0,B25*2,0)+IF(P25=1,L25*50,0)</f>
        <v>0</v>
      </c>
      <c r="Y25" s="80">
        <f>(IF(K25*Daten!$G$15&lt;=Daten!$H$15,Daten!$H$15,'Fronten Kalkulation'!K25*Daten!$G$15)*B25)+IF(O25=1,B25*8.4,0)+IF(I25&gt;0,B25*2,0)+IF(P25=1,L25*50,0)</f>
        <v>0</v>
      </c>
      <c r="Z25" s="80">
        <f>(IF(K25*Daten!$G$16&lt;=Daten!$H$16,Daten!$H$16,'Fronten Kalkulation'!K25*Daten!$G$16)*B25)+IF(O25=1,B25*8.4,0)+IF(I25&gt;0,B25*2,0)+IF(P25=1,L25*50,0)</f>
        <v>0</v>
      </c>
      <c r="AA25" s="80">
        <f>(IF(K25*Daten!$G$17&lt;=Daten!$H$17,Daten!$H$17,'Fronten Kalkulation'!K25*Daten!$G$17)*B25)+IF(O25=1,B25*8.4,0)+IF(I25&gt;0,B25*2,0)+IF(P25=1,L25*50,0)</f>
        <v>0</v>
      </c>
      <c r="AB25" s="80">
        <f>(IF(K25*Daten!$G$20&lt;=Daten!$H$20,Daten!$H$20,'Fronten Kalkulation'!K25*Daten!$G$20)*B25)+IF(O25=1,B25*8.4,0)+IF(I25&gt;0,B25*2,0)+IF(P25=1,L25*50,0)</f>
        <v>0</v>
      </c>
      <c r="AC25" s="80">
        <f>(IF(K25*Daten!$G$21&lt;=Daten!$H$21,Daten!$H$21,'Fronten Kalkulation'!K25*Daten!$G$21)*B25)+IF(O25=1,B25*8.4,0)+IF(I25&gt;0,B25*2,0)+IF(P25=1,L25*50,0)</f>
        <v>0</v>
      </c>
      <c r="AD25" s="80">
        <f>(IF(K25*Daten!$G$22&lt;=Daten!$H$22,Daten!$H$22,'Fronten Kalkulation'!K25*Daten!$G$22)*B25)+IF(O25=1,B25*8.4,0)+IF(I25&gt;0,B25*2,0)+IF(P25=1,L25*50,0)</f>
        <v>0</v>
      </c>
      <c r="AE25" s="80">
        <f>(IF(K25*Daten!$G$23&lt;=Daten!$H$23,Daten!$H$23,'Fronten Kalkulation'!K25*Daten!$G$23)*B25)+IF(O25=1,B25*8.4,0)+IF(I25&gt;0,B25*2,0)+IF(P25=1,L25*50,0)</f>
        <v>0</v>
      </c>
      <c r="AF25" s="80">
        <f>(IF(K25*Daten!$G$24&lt;=Daten!$H$24,Daten!$H$24,'Fronten Kalkulation'!K25*Daten!$G$24)*B25)+IF(O25=1,B25*8.4,0)+IF(I25&gt;0,B25*2,0)+IF(P25=1,L25*50,0)</f>
        <v>0</v>
      </c>
      <c r="AG25" s="80">
        <f>(IF(K25*Daten!$G$27&lt;=Daten!$H$27,Daten!$H$27,'Fronten Kalkulation'!K25*Daten!$G$27)*B25)+IF(O25=1,B25*8.4,0)+IF(I25&gt;0,B25*2,0)+IF(P25=1,L25*50,0)</f>
        <v>0</v>
      </c>
      <c r="AH25" s="80">
        <f>(IF(K25*Daten!$G$28&lt;=Daten!$H$28,Daten!$H$28,'Fronten Kalkulation'!K25*Daten!$G$28)*B25)+IF(O25=1,B25*8.4,0)+IF(I25&gt;0,B25*2,0)+IF(P25=1,L25*50,0)</f>
        <v>0</v>
      </c>
      <c r="AI25" s="80">
        <f>(IF(K25*Daten!$G$29&lt;=Daten!$H$29,Daten!$H$29,'Fronten Kalkulation'!K25*Daten!$G$29)*B25)+IF(O25=1,B25*8.4,0)+IF(I25&gt;0,B25*2,0)+IF(P25=1,L25*50,0)</f>
        <v>0</v>
      </c>
      <c r="AJ25" s="80">
        <f>(IF(K25*Daten!$G$30&lt;=Daten!$H$30,Daten!$H$30,'Fronten Kalkulation'!K25*Daten!$G$30)*B25)+IF(O25=1,B25*8.4,0)+IF(I25&gt;0,B25*2,0)+IF(P25=1,L25*50,0)</f>
        <v>0</v>
      </c>
      <c r="AK25" s="80">
        <f>(IF(K25*Daten!$G$31&lt;=Daten!$H$31,Daten!$H$31,'Fronten Kalkulation'!K25*Daten!$G$31)*B25)+IF(O25=1,B25*8.4,0)+IF(I25&gt;0,B25*2,0)+IF(P25=1,L25*50,0)</f>
        <v>0</v>
      </c>
      <c r="AL25" s="80">
        <f>(IF(K25*Daten!$G$34&lt;=Daten!$H$34,Daten!$H$34,'Fronten Kalkulation'!K25*Daten!$G$34)*B25)+IF(O25=1,B25*8.4,0)+IF(I25&gt;0,B25*2,0)+IF(P25=1,L25*50,0)</f>
        <v>0</v>
      </c>
      <c r="AM25" s="80">
        <f>(IF(K25*Daten!$G$35&lt;=Daten!$H$35,Daten!$H$35,'Fronten Kalkulation'!K25*Daten!$G$35)*B25)+IF(O25=1,B25*8.4,0)+IF(I25&gt;0,B25*2,0)+IF(P25=1,L25*50,0)</f>
        <v>0</v>
      </c>
      <c r="AN25" s="80">
        <f>(IF(K25*Daten!$G$38&lt;=Daten!$H$38,Daten!$H$38,'Fronten Kalkulation'!K25*Daten!$G$38)*B25)+IF(O25=1,B25*8.4,0)+IF(I25&gt;0,B25*2,0)+IF(P25=1,L25*50,0)</f>
        <v>0</v>
      </c>
      <c r="AO25" s="80">
        <f>(IF(K25*Daten!$G$39&lt;=Daten!$H$39,Daten!$H$39,'Fronten Kalkulation'!K25*Daten!$G$39)*B25)+IF(O25=1,B25*8.4,0)+IF(I25&gt;0,B25*2,0)+IF(P25=1,L25*50,0)</f>
        <v>0</v>
      </c>
      <c r="AP25" s="80">
        <f>(IF(K25*Daten!$G$40&lt;=Daten!$H$40,Daten!$H$40,'Fronten Kalkulation'!K25*Daten!$G$40)*B25)+IF(O25=1,B25*8.4,0)+IF(I25&gt;0,B25*2,0)+IF(P25=1,L25*50,0)</f>
        <v>0</v>
      </c>
      <c r="AQ25" s="80">
        <f>(IF(K25*Daten!$G$41&lt;=Daten!$H$41,Daten!$H$41,'Fronten Kalkulation'!K25*Daten!$G$41)*B25)+IF(O25=1,B25*8.4,0)+IF(I25&gt;0,B25*2,0)+IF(P25=1,L25*50,0)</f>
        <v>0</v>
      </c>
      <c r="AR25" s="80">
        <f>(IF(K25*Daten!$G$44&lt;=Daten!$H$44,Daten!$H$44,'Fronten Kalkulation'!K25*Daten!$G$44)*B25)+IF(O25=1,B25*8.4,0)+IF(I25&gt;0,B25*2,0)+IF(P25=1,L25*50,0)</f>
        <v>0</v>
      </c>
    </row>
    <row r="26" spans="1:44" s="28" customFormat="1" x14ac:dyDescent="0.25">
      <c r="A26" s="9">
        <v>21</v>
      </c>
      <c r="B26" s="57"/>
      <c r="C26" s="57"/>
      <c r="D26" s="57"/>
      <c r="E26" s="58"/>
      <c r="F26" s="57"/>
      <c r="G26" s="57"/>
      <c r="H26" s="57"/>
      <c r="I26" s="57"/>
      <c r="J26" s="57"/>
      <c r="K26" s="74">
        <f t="shared" si="0"/>
        <v>0</v>
      </c>
      <c r="L26" s="74">
        <f t="shared" si="1"/>
        <v>0</v>
      </c>
      <c r="M26" s="33"/>
      <c r="N26" s="34"/>
      <c r="O26" s="64">
        <f t="shared" si="2"/>
        <v>0</v>
      </c>
      <c r="P26" s="64">
        <f t="shared" si="3"/>
        <v>0</v>
      </c>
      <c r="Q26" s="64">
        <f t="shared" si="4"/>
        <v>0</v>
      </c>
      <c r="R26" s="64">
        <f t="shared" si="5"/>
        <v>0</v>
      </c>
      <c r="S26" s="80">
        <f>(IF(K26*Daten!$G$8&lt;=Daten!$H$8,Daten!$H$8,'Fronten Kalkulation'!K26*Daten!$G$8)*B26)+IF(O26=1,B26*8.4,0)+IF(I26&gt;0,B26*2,0)+IF(P26=1,L26*50,0)</f>
        <v>0</v>
      </c>
      <c r="T26" s="80">
        <f>(IF(K26*Daten!$G$9&lt;=Daten!$H$9,Daten!$H$9,'Fronten Kalkulation'!K26*Daten!$G$9)*B26)+IF(O26=1,B26*8.4,0)+IF(I26&gt;0,B26*2,0)+IF(P26=1,L26*50,0)</f>
        <v>0</v>
      </c>
      <c r="U26" s="80">
        <f>(IF(K26*Daten!$G$10&lt;=Daten!$H$10,Daten!$H$10,'Fronten Kalkulation'!K26*Daten!$G$10)*B26)+IF(O26=1,B26*8.4,0)+IF(I26&gt;0,B26*2,0)+IF(P26=1,L26*50,0)</f>
        <v>0</v>
      </c>
      <c r="V26" s="80">
        <f>(IF(K26*Daten!$G$46&lt;=Daten!$H$46,Daten!$H$46,'Fronten Kalkulation'!K26*Daten!$G$46)*B26)+IF(O26=1,B26*8.4,0)+IF(I26&gt;0,B26*2,0)+IF(P26=1,L26*50,0)</f>
        <v>0</v>
      </c>
      <c r="W26" s="80">
        <f>(IF(K26*Daten!$G$13&lt;=Daten!$H$13,Daten!$H$13,'Fronten Kalkulation'!K26*Daten!$G$13)*B26)+IF(O26=1,B26*8.4,0)+IF(I26&gt;0,B26*2,0)+IF(P26=1,L26*50,0)</f>
        <v>0</v>
      </c>
      <c r="X26" s="80">
        <f>(IF(K26*Daten!$G$14&lt;=Daten!$H$14,Daten!$H$14,'Fronten Kalkulation'!K26*Daten!$G$14)*B26)+IF(O26=1,B26*8.4,0)+IF(I26&gt;0,B26*2,0)+IF(P26=1,L26*50,0)</f>
        <v>0</v>
      </c>
      <c r="Y26" s="80">
        <f>(IF(K26*Daten!$G$15&lt;=Daten!$H$15,Daten!$H$15,'Fronten Kalkulation'!K26*Daten!$G$15)*B26)+IF(O26=1,B26*8.4,0)+IF(I26&gt;0,B26*2,0)+IF(P26=1,L26*50,0)</f>
        <v>0</v>
      </c>
      <c r="Z26" s="80">
        <f>(IF(K26*Daten!$G$16&lt;=Daten!$H$16,Daten!$H$16,'Fronten Kalkulation'!K26*Daten!$G$16)*B26)+IF(O26=1,B26*8.4,0)+IF(I26&gt;0,B26*2,0)+IF(P26=1,L26*50,0)</f>
        <v>0</v>
      </c>
      <c r="AA26" s="80">
        <f>(IF(K26*Daten!$G$17&lt;=Daten!$H$17,Daten!$H$17,'Fronten Kalkulation'!K26*Daten!$G$17)*B26)+IF(O26=1,B26*8.4,0)+IF(I26&gt;0,B26*2,0)+IF(P26=1,L26*50,0)</f>
        <v>0</v>
      </c>
      <c r="AB26" s="80">
        <f>(IF(K26*Daten!$G$20&lt;=Daten!$H$20,Daten!$H$20,'Fronten Kalkulation'!K26*Daten!$G$20)*B26)+IF(O26=1,B26*8.4,0)+IF(I26&gt;0,B26*2,0)+IF(P26=1,L26*50,0)</f>
        <v>0</v>
      </c>
      <c r="AC26" s="80">
        <f>(IF(K26*Daten!$G$21&lt;=Daten!$H$21,Daten!$H$21,'Fronten Kalkulation'!K26*Daten!$G$21)*B26)+IF(O26=1,B26*8.4,0)+IF(I26&gt;0,B26*2,0)+IF(P26=1,L26*50,0)</f>
        <v>0</v>
      </c>
      <c r="AD26" s="80">
        <f>(IF(K26*Daten!$G$22&lt;=Daten!$H$22,Daten!$H$22,'Fronten Kalkulation'!K26*Daten!$G$22)*B26)+IF(O26=1,B26*8.4,0)+IF(I26&gt;0,B26*2,0)+IF(P26=1,L26*50,0)</f>
        <v>0</v>
      </c>
      <c r="AE26" s="80">
        <f>(IF(K26*Daten!$G$23&lt;=Daten!$H$23,Daten!$H$23,'Fronten Kalkulation'!K26*Daten!$G$23)*B26)+IF(O26=1,B26*8.4,0)+IF(I26&gt;0,B26*2,0)+IF(P26=1,L26*50,0)</f>
        <v>0</v>
      </c>
      <c r="AF26" s="80">
        <f>(IF(K26*Daten!$G$24&lt;=Daten!$H$24,Daten!$H$24,'Fronten Kalkulation'!K26*Daten!$G$24)*B26)+IF(O26=1,B26*8.4,0)+IF(I26&gt;0,B26*2,0)+IF(P26=1,L26*50,0)</f>
        <v>0</v>
      </c>
      <c r="AG26" s="80">
        <f>(IF(K26*Daten!$G$27&lt;=Daten!$H$27,Daten!$H$27,'Fronten Kalkulation'!K26*Daten!$G$27)*B26)+IF(O26=1,B26*8.4,0)+IF(I26&gt;0,B26*2,0)+IF(P26=1,L26*50,0)</f>
        <v>0</v>
      </c>
      <c r="AH26" s="80">
        <f>(IF(K26*Daten!$G$28&lt;=Daten!$H$28,Daten!$H$28,'Fronten Kalkulation'!K26*Daten!$G$28)*B26)+IF(O26=1,B26*8.4,0)+IF(I26&gt;0,B26*2,0)+IF(P26=1,L26*50,0)</f>
        <v>0</v>
      </c>
      <c r="AI26" s="80">
        <f>(IF(K26*Daten!$G$29&lt;=Daten!$H$29,Daten!$H$29,'Fronten Kalkulation'!K26*Daten!$G$29)*B26)+IF(O26=1,B26*8.4,0)+IF(I26&gt;0,B26*2,0)+IF(P26=1,L26*50,0)</f>
        <v>0</v>
      </c>
      <c r="AJ26" s="80">
        <f>(IF(K26*Daten!$G$30&lt;=Daten!$H$30,Daten!$H$30,'Fronten Kalkulation'!K26*Daten!$G$30)*B26)+IF(O26=1,B26*8.4,0)+IF(I26&gt;0,B26*2,0)+IF(P26=1,L26*50,0)</f>
        <v>0</v>
      </c>
      <c r="AK26" s="80">
        <f>(IF(K26*Daten!$G$31&lt;=Daten!$H$31,Daten!$H$31,'Fronten Kalkulation'!K26*Daten!$G$31)*B26)+IF(O26=1,B26*8.4,0)+IF(I26&gt;0,B26*2,0)+IF(P26=1,L26*50,0)</f>
        <v>0</v>
      </c>
      <c r="AL26" s="80">
        <f>(IF(K26*Daten!$G$34&lt;=Daten!$H$34,Daten!$H$34,'Fronten Kalkulation'!K26*Daten!$G$34)*B26)+IF(O26=1,B26*8.4,0)+IF(I26&gt;0,B26*2,0)+IF(P26=1,L26*50,0)</f>
        <v>0</v>
      </c>
      <c r="AM26" s="80">
        <f>(IF(K26*Daten!$G$35&lt;=Daten!$H$35,Daten!$H$35,'Fronten Kalkulation'!K26*Daten!$G$35)*B26)+IF(O26=1,B26*8.4,0)+IF(I26&gt;0,B26*2,0)+IF(P26=1,L26*50,0)</f>
        <v>0</v>
      </c>
      <c r="AN26" s="80">
        <f>(IF(K26*Daten!$G$38&lt;=Daten!$H$38,Daten!$H$38,'Fronten Kalkulation'!K26*Daten!$G$38)*B26)+IF(O26=1,B26*8.4,0)+IF(I26&gt;0,B26*2,0)+IF(P26=1,L26*50,0)</f>
        <v>0</v>
      </c>
      <c r="AO26" s="80">
        <f>(IF(K26*Daten!$G$39&lt;=Daten!$H$39,Daten!$H$39,'Fronten Kalkulation'!K26*Daten!$G$39)*B26)+IF(O26=1,B26*8.4,0)+IF(I26&gt;0,B26*2,0)+IF(P26=1,L26*50,0)</f>
        <v>0</v>
      </c>
      <c r="AP26" s="80">
        <f>(IF(K26*Daten!$G$40&lt;=Daten!$H$40,Daten!$H$40,'Fronten Kalkulation'!K26*Daten!$G$40)*B26)+IF(O26=1,B26*8.4,0)+IF(I26&gt;0,B26*2,0)+IF(P26=1,L26*50,0)</f>
        <v>0</v>
      </c>
      <c r="AQ26" s="80">
        <f>(IF(K26*Daten!$G$41&lt;=Daten!$H$41,Daten!$H$41,'Fronten Kalkulation'!K26*Daten!$G$41)*B26)+IF(O26=1,B26*8.4,0)+IF(I26&gt;0,B26*2,0)+IF(P26=1,L26*50,0)</f>
        <v>0</v>
      </c>
      <c r="AR26" s="80">
        <f>(IF(K26*Daten!$G$44&lt;=Daten!$H$44,Daten!$H$44,'Fronten Kalkulation'!K26*Daten!$G$44)*B26)+IF(O26=1,B26*8.4,0)+IF(I26&gt;0,B26*2,0)+IF(P26=1,L26*50,0)</f>
        <v>0</v>
      </c>
    </row>
    <row r="27" spans="1:44" s="28" customFormat="1" x14ac:dyDescent="0.25">
      <c r="A27" s="9">
        <v>22</v>
      </c>
      <c r="B27" s="57"/>
      <c r="C27" s="57"/>
      <c r="D27" s="57"/>
      <c r="E27" s="58"/>
      <c r="F27" s="57"/>
      <c r="G27" s="57"/>
      <c r="H27" s="57"/>
      <c r="I27" s="57"/>
      <c r="J27" s="57"/>
      <c r="K27" s="74">
        <f t="shared" si="0"/>
        <v>0</v>
      </c>
      <c r="L27" s="74">
        <f t="shared" si="1"/>
        <v>0</v>
      </c>
      <c r="M27" s="33"/>
      <c r="N27" s="34"/>
      <c r="O27" s="64">
        <f t="shared" si="2"/>
        <v>0</v>
      </c>
      <c r="P27" s="64">
        <f t="shared" si="3"/>
        <v>0</v>
      </c>
      <c r="Q27" s="64">
        <f t="shared" si="4"/>
        <v>0</v>
      </c>
      <c r="R27" s="64">
        <f t="shared" si="5"/>
        <v>0</v>
      </c>
      <c r="S27" s="80">
        <f>(IF(K27*Daten!$G$8&lt;=Daten!$H$8,Daten!$H$8,'Fronten Kalkulation'!K27*Daten!$G$8)*B27)+IF(O27=1,B27*8.4,0)+IF(I27&gt;0,B27*2,0)+IF(P27=1,L27*50,0)</f>
        <v>0</v>
      </c>
      <c r="T27" s="80">
        <f>(IF(K27*Daten!$G$9&lt;=Daten!$H$9,Daten!$H$9,'Fronten Kalkulation'!K27*Daten!$G$9)*B27)+IF(O27=1,B27*8.4,0)+IF(I27&gt;0,B27*2,0)+IF(P27=1,L27*50,0)</f>
        <v>0</v>
      </c>
      <c r="U27" s="80">
        <f>(IF(K27*Daten!$G$10&lt;=Daten!$H$10,Daten!$H$10,'Fronten Kalkulation'!K27*Daten!$G$10)*B27)+IF(O27=1,B27*8.4,0)+IF(I27&gt;0,B27*2,0)+IF(P27=1,L27*50,0)</f>
        <v>0</v>
      </c>
      <c r="V27" s="80">
        <f>(IF(K27*Daten!$G$46&lt;=Daten!$H$46,Daten!$H$46,'Fronten Kalkulation'!K27*Daten!$G$46)*B27)+IF(O27=1,B27*8.4,0)+IF(I27&gt;0,B27*2,0)+IF(P27=1,L27*50,0)</f>
        <v>0</v>
      </c>
      <c r="W27" s="80">
        <f>(IF(K27*Daten!$G$13&lt;=Daten!$H$13,Daten!$H$13,'Fronten Kalkulation'!K27*Daten!$G$13)*B27)+IF(O27=1,B27*8.4,0)+IF(I27&gt;0,B27*2,0)+IF(P27=1,L27*50,0)</f>
        <v>0</v>
      </c>
      <c r="X27" s="80">
        <f>(IF(K27*Daten!$G$14&lt;=Daten!$H$14,Daten!$H$14,'Fronten Kalkulation'!K27*Daten!$G$14)*B27)+IF(O27=1,B27*8.4,0)+IF(I27&gt;0,B27*2,0)+IF(P27=1,L27*50,0)</f>
        <v>0</v>
      </c>
      <c r="Y27" s="80">
        <f>(IF(K27*Daten!$G$15&lt;=Daten!$H$15,Daten!$H$15,'Fronten Kalkulation'!K27*Daten!$G$15)*B27)+IF(O27=1,B27*8.4,0)+IF(I27&gt;0,B27*2,0)+IF(P27=1,L27*50,0)</f>
        <v>0</v>
      </c>
      <c r="Z27" s="80">
        <f>(IF(K27*Daten!$G$16&lt;=Daten!$H$16,Daten!$H$16,'Fronten Kalkulation'!K27*Daten!$G$16)*B27)+IF(O27=1,B27*8.4,0)+IF(I27&gt;0,B27*2,0)+IF(P27=1,L27*50,0)</f>
        <v>0</v>
      </c>
      <c r="AA27" s="80">
        <f>(IF(K27*Daten!$G$17&lt;=Daten!$H$17,Daten!$H$17,'Fronten Kalkulation'!K27*Daten!$G$17)*B27)+IF(O27=1,B27*8.4,0)+IF(I27&gt;0,B27*2,0)+IF(P27=1,L27*50,0)</f>
        <v>0</v>
      </c>
      <c r="AB27" s="80">
        <f>(IF(K27*Daten!$G$20&lt;=Daten!$H$20,Daten!$H$20,'Fronten Kalkulation'!K27*Daten!$G$20)*B27)+IF(O27=1,B27*8.4,0)+IF(I27&gt;0,B27*2,0)+IF(P27=1,L27*50,0)</f>
        <v>0</v>
      </c>
      <c r="AC27" s="80">
        <f>(IF(K27*Daten!$G$21&lt;=Daten!$H$21,Daten!$H$21,'Fronten Kalkulation'!K27*Daten!$G$21)*B27)+IF(O27=1,B27*8.4,0)+IF(I27&gt;0,B27*2,0)+IF(P27=1,L27*50,0)</f>
        <v>0</v>
      </c>
      <c r="AD27" s="80">
        <f>(IF(K27*Daten!$G$22&lt;=Daten!$H$22,Daten!$H$22,'Fronten Kalkulation'!K27*Daten!$G$22)*B27)+IF(O27=1,B27*8.4,0)+IF(I27&gt;0,B27*2,0)+IF(P27=1,L27*50,0)</f>
        <v>0</v>
      </c>
      <c r="AE27" s="80">
        <f>(IF(K27*Daten!$G$23&lt;=Daten!$H$23,Daten!$H$23,'Fronten Kalkulation'!K27*Daten!$G$23)*B27)+IF(O27=1,B27*8.4,0)+IF(I27&gt;0,B27*2,0)+IF(P27=1,L27*50,0)</f>
        <v>0</v>
      </c>
      <c r="AF27" s="80">
        <f>(IF(K27*Daten!$G$24&lt;=Daten!$H$24,Daten!$H$24,'Fronten Kalkulation'!K27*Daten!$G$24)*B27)+IF(O27=1,B27*8.4,0)+IF(I27&gt;0,B27*2,0)+IF(P27=1,L27*50,0)</f>
        <v>0</v>
      </c>
      <c r="AG27" s="80">
        <f>(IF(K27*Daten!$G$27&lt;=Daten!$H$27,Daten!$H$27,'Fronten Kalkulation'!K27*Daten!$G$27)*B27)+IF(O27=1,B27*8.4,0)+IF(I27&gt;0,B27*2,0)+IF(P27=1,L27*50,0)</f>
        <v>0</v>
      </c>
      <c r="AH27" s="80">
        <f>(IF(K27*Daten!$G$28&lt;=Daten!$H$28,Daten!$H$28,'Fronten Kalkulation'!K27*Daten!$G$28)*B27)+IF(O27=1,B27*8.4,0)+IF(I27&gt;0,B27*2,0)+IF(P27=1,L27*50,0)</f>
        <v>0</v>
      </c>
      <c r="AI27" s="80">
        <f>(IF(K27*Daten!$G$29&lt;=Daten!$H$29,Daten!$H$29,'Fronten Kalkulation'!K27*Daten!$G$29)*B27)+IF(O27=1,B27*8.4,0)+IF(I27&gt;0,B27*2,0)+IF(P27=1,L27*50,0)</f>
        <v>0</v>
      </c>
      <c r="AJ27" s="80">
        <f>(IF(K27*Daten!$G$30&lt;=Daten!$H$30,Daten!$H$30,'Fronten Kalkulation'!K27*Daten!$G$30)*B27)+IF(O27=1,B27*8.4,0)+IF(I27&gt;0,B27*2,0)+IF(P27=1,L27*50,0)</f>
        <v>0</v>
      </c>
      <c r="AK27" s="80">
        <f>(IF(K27*Daten!$G$31&lt;=Daten!$H$31,Daten!$H$31,'Fronten Kalkulation'!K27*Daten!$G$31)*B27)+IF(O27=1,B27*8.4,0)+IF(I27&gt;0,B27*2,0)+IF(P27=1,L27*50,0)</f>
        <v>0</v>
      </c>
      <c r="AL27" s="80">
        <f>(IF(K27*Daten!$G$34&lt;=Daten!$H$34,Daten!$H$34,'Fronten Kalkulation'!K27*Daten!$G$34)*B27)+IF(O27=1,B27*8.4,0)+IF(I27&gt;0,B27*2,0)+IF(P27=1,L27*50,0)</f>
        <v>0</v>
      </c>
      <c r="AM27" s="80">
        <f>(IF(K27*Daten!$G$35&lt;=Daten!$H$35,Daten!$H$35,'Fronten Kalkulation'!K27*Daten!$G$35)*B27)+IF(O27=1,B27*8.4,0)+IF(I27&gt;0,B27*2,0)+IF(P27=1,L27*50,0)</f>
        <v>0</v>
      </c>
      <c r="AN27" s="80">
        <f>(IF(K27*Daten!$G$38&lt;=Daten!$H$38,Daten!$H$38,'Fronten Kalkulation'!K27*Daten!$G$38)*B27)+IF(O27=1,B27*8.4,0)+IF(I27&gt;0,B27*2,0)+IF(P27=1,L27*50,0)</f>
        <v>0</v>
      </c>
      <c r="AO27" s="80">
        <f>(IF(K27*Daten!$G$39&lt;=Daten!$H$39,Daten!$H$39,'Fronten Kalkulation'!K27*Daten!$G$39)*B27)+IF(O27=1,B27*8.4,0)+IF(I27&gt;0,B27*2,0)+IF(P27=1,L27*50,0)</f>
        <v>0</v>
      </c>
      <c r="AP27" s="80">
        <f>(IF(K27*Daten!$G$40&lt;=Daten!$H$40,Daten!$H$40,'Fronten Kalkulation'!K27*Daten!$G$40)*B27)+IF(O27=1,B27*8.4,0)+IF(I27&gt;0,B27*2,0)+IF(P27=1,L27*50,0)</f>
        <v>0</v>
      </c>
      <c r="AQ27" s="80">
        <f>(IF(K27*Daten!$G$41&lt;=Daten!$H$41,Daten!$H$41,'Fronten Kalkulation'!K27*Daten!$G$41)*B27)+IF(O27=1,B27*8.4,0)+IF(I27&gt;0,B27*2,0)+IF(P27=1,L27*50,0)</f>
        <v>0</v>
      </c>
      <c r="AR27" s="80">
        <f>(IF(K27*Daten!$G$44&lt;=Daten!$H$44,Daten!$H$44,'Fronten Kalkulation'!K27*Daten!$G$44)*B27)+IF(O27=1,B27*8.4,0)+IF(I27&gt;0,B27*2,0)+IF(P27=1,L27*50,0)</f>
        <v>0</v>
      </c>
    </row>
    <row r="28" spans="1:44" s="28" customFormat="1" x14ac:dyDescent="0.25">
      <c r="A28" s="9">
        <v>23</v>
      </c>
      <c r="B28" s="57"/>
      <c r="C28" s="57"/>
      <c r="D28" s="57"/>
      <c r="E28" s="58"/>
      <c r="F28" s="57"/>
      <c r="G28" s="57"/>
      <c r="H28" s="57"/>
      <c r="I28" s="57"/>
      <c r="J28" s="57"/>
      <c r="K28" s="74">
        <f t="shared" si="0"/>
        <v>0</v>
      </c>
      <c r="L28" s="74">
        <f t="shared" si="1"/>
        <v>0</v>
      </c>
      <c r="M28" s="33"/>
      <c r="N28" s="34"/>
      <c r="O28" s="64">
        <f t="shared" si="2"/>
        <v>0</v>
      </c>
      <c r="P28" s="64">
        <f t="shared" si="3"/>
        <v>0</v>
      </c>
      <c r="Q28" s="64">
        <f t="shared" si="4"/>
        <v>0</v>
      </c>
      <c r="R28" s="64">
        <f t="shared" si="5"/>
        <v>0</v>
      </c>
      <c r="S28" s="80">
        <f>(IF(K28*Daten!$G$8&lt;=Daten!$H$8,Daten!$H$8,'Fronten Kalkulation'!K28*Daten!$G$8)*B28)+IF(O28=1,B28*8.4,0)+IF(I28&gt;0,B28*2,0)+IF(P28=1,L28*50,0)</f>
        <v>0</v>
      </c>
      <c r="T28" s="80">
        <f>(IF(K28*Daten!$G$9&lt;=Daten!$H$9,Daten!$H$9,'Fronten Kalkulation'!K28*Daten!$G$9)*B28)+IF(O28=1,B28*8.4,0)+IF(I28&gt;0,B28*2,0)+IF(P28=1,L28*50,0)</f>
        <v>0</v>
      </c>
      <c r="U28" s="80">
        <f>(IF(K28*Daten!$G$10&lt;=Daten!$H$10,Daten!$H$10,'Fronten Kalkulation'!K28*Daten!$G$10)*B28)+IF(O28=1,B28*8.4,0)+IF(I28&gt;0,B28*2,0)+IF(P28=1,L28*50,0)</f>
        <v>0</v>
      </c>
      <c r="V28" s="80">
        <f>(IF(K28*Daten!$G$46&lt;=Daten!$H$46,Daten!$H$46,'Fronten Kalkulation'!K28*Daten!$G$46)*B28)+IF(O28=1,B28*8.4,0)+IF(I28&gt;0,B28*2,0)+IF(P28=1,L28*50,0)</f>
        <v>0</v>
      </c>
      <c r="W28" s="80">
        <f>(IF(K28*Daten!$G$13&lt;=Daten!$H$13,Daten!$H$13,'Fronten Kalkulation'!K28*Daten!$G$13)*B28)+IF(O28=1,B28*8.4,0)+IF(I28&gt;0,B28*2,0)+IF(P28=1,L28*50,0)</f>
        <v>0</v>
      </c>
      <c r="X28" s="80">
        <f>(IF(K28*Daten!$G$14&lt;=Daten!$H$14,Daten!$H$14,'Fronten Kalkulation'!K28*Daten!$G$14)*B28)+IF(O28=1,B28*8.4,0)+IF(I28&gt;0,B28*2,0)+IF(P28=1,L28*50,0)</f>
        <v>0</v>
      </c>
      <c r="Y28" s="80">
        <f>(IF(K28*Daten!$G$15&lt;=Daten!$H$15,Daten!$H$15,'Fronten Kalkulation'!K28*Daten!$G$15)*B28)+IF(O28=1,B28*8.4,0)+IF(I28&gt;0,B28*2,0)+IF(P28=1,L28*50,0)</f>
        <v>0</v>
      </c>
      <c r="Z28" s="80">
        <f>(IF(K28*Daten!$G$16&lt;=Daten!$H$16,Daten!$H$16,'Fronten Kalkulation'!K28*Daten!$G$16)*B28)+IF(O28=1,B28*8.4,0)+IF(I28&gt;0,B28*2,0)+IF(P28=1,L28*50,0)</f>
        <v>0</v>
      </c>
      <c r="AA28" s="80">
        <f>(IF(K28*Daten!$G$17&lt;=Daten!$H$17,Daten!$H$17,'Fronten Kalkulation'!K28*Daten!$G$17)*B28)+IF(O28=1,B28*8.4,0)+IF(I28&gt;0,B28*2,0)+IF(P28=1,L28*50,0)</f>
        <v>0</v>
      </c>
      <c r="AB28" s="80">
        <f>(IF(K28*Daten!$G$20&lt;=Daten!$H$20,Daten!$H$20,'Fronten Kalkulation'!K28*Daten!$G$20)*B28)+IF(O28=1,B28*8.4,0)+IF(I28&gt;0,B28*2,0)+IF(P28=1,L28*50,0)</f>
        <v>0</v>
      </c>
      <c r="AC28" s="80">
        <f>(IF(K28*Daten!$G$21&lt;=Daten!$H$21,Daten!$H$21,'Fronten Kalkulation'!K28*Daten!$G$21)*B28)+IF(O28=1,B28*8.4,0)+IF(I28&gt;0,B28*2,0)+IF(P28=1,L28*50,0)</f>
        <v>0</v>
      </c>
      <c r="AD28" s="80">
        <f>(IF(K28*Daten!$G$22&lt;=Daten!$H$22,Daten!$H$22,'Fronten Kalkulation'!K28*Daten!$G$22)*B28)+IF(O28=1,B28*8.4,0)+IF(I28&gt;0,B28*2,0)+IF(P28=1,L28*50,0)</f>
        <v>0</v>
      </c>
      <c r="AE28" s="80">
        <f>(IF(K28*Daten!$G$23&lt;=Daten!$H$23,Daten!$H$23,'Fronten Kalkulation'!K28*Daten!$G$23)*B28)+IF(O28=1,B28*8.4,0)+IF(I28&gt;0,B28*2,0)+IF(P28=1,L28*50,0)</f>
        <v>0</v>
      </c>
      <c r="AF28" s="80">
        <f>(IF(K28*Daten!$G$24&lt;=Daten!$H$24,Daten!$H$24,'Fronten Kalkulation'!K28*Daten!$G$24)*B28)+IF(O28=1,B28*8.4,0)+IF(I28&gt;0,B28*2,0)+IF(P28=1,L28*50,0)</f>
        <v>0</v>
      </c>
      <c r="AG28" s="80">
        <f>(IF(K28*Daten!$G$27&lt;=Daten!$H$27,Daten!$H$27,'Fronten Kalkulation'!K28*Daten!$G$27)*B28)+IF(O28=1,B28*8.4,0)+IF(I28&gt;0,B28*2,0)+IF(P28=1,L28*50,0)</f>
        <v>0</v>
      </c>
      <c r="AH28" s="80">
        <f>(IF(K28*Daten!$G$28&lt;=Daten!$H$28,Daten!$H$28,'Fronten Kalkulation'!K28*Daten!$G$28)*B28)+IF(O28=1,B28*8.4,0)+IF(I28&gt;0,B28*2,0)+IF(P28=1,L28*50,0)</f>
        <v>0</v>
      </c>
      <c r="AI28" s="80">
        <f>(IF(K28*Daten!$G$29&lt;=Daten!$H$29,Daten!$H$29,'Fronten Kalkulation'!K28*Daten!$G$29)*B28)+IF(O28=1,B28*8.4,0)+IF(I28&gt;0,B28*2,0)+IF(P28=1,L28*50,0)</f>
        <v>0</v>
      </c>
      <c r="AJ28" s="80">
        <f>(IF(K28*Daten!$G$30&lt;=Daten!$H$30,Daten!$H$30,'Fronten Kalkulation'!K28*Daten!$G$30)*B28)+IF(O28=1,B28*8.4,0)+IF(I28&gt;0,B28*2,0)+IF(P28=1,L28*50,0)</f>
        <v>0</v>
      </c>
      <c r="AK28" s="80">
        <f>(IF(K28*Daten!$G$31&lt;=Daten!$H$31,Daten!$H$31,'Fronten Kalkulation'!K28*Daten!$G$31)*B28)+IF(O28=1,B28*8.4,0)+IF(I28&gt;0,B28*2,0)+IF(P28=1,L28*50,0)</f>
        <v>0</v>
      </c>
      <c r="AL28" s="80">
        <f>(IF(K28*Daten!$G$34&lt;=Daten!$H$34,Daten!$H$34,'Fronten Kalkulation'!K28*Daten!$G$34)*B28)+IF(O28=1,B28*8.4,0)+IF(I28&gt;0,B28*2,0)+IF(P28=1,L28*50,0)</f>
        <v>0</v>
      </c>
      <c r="AM28" s="80">
        <f>(IF(K28*Daten!$G$35&lt;=Daten!$H$35,Daten!$H$35,'Fronten Kalkulation'!K28*Daten!$G$35)*B28)+IF(O28=1,B28*8.4,0)+IF(I28&gt;0,B28*2,0)+IF(P28=1,L28*50,0)</f>
        <v>0</v>
      </c>
      <c r="AN28" s="80">
        <f>(IF(K28*Daten!$G$38&lt;=Daten!$H$38,Daten!$H$38,'Fronten Kalkulation'!K28*Daten!$G$38)*B28)+IF(O28=1,B28*8.4,0)+IF(I28&gt;0,B28*2,0)+IF(P28=1,L28*50,0)</f>
        <v>0</v>
      </c>
      <c r="AO28" s="80">
        <f>(IF(K28*Daten!$G$39&lt;=Daten!$H$39,Daten!$H$39,'Fronten Kalkulation'!K28*Daten!$G$39)*B28)+IF(O28=1,B28*8.4,0)+IF(I28&gt;0,B28*2,0)+IF(P28=1,L28*50,0)</f>
        <v>0</v>
      </c>
      <c r="AP28" s="80">
        <f>(IF(K28*Daten!$G$40&lt;=Daten!$H$40,Daten!$H$40,'Fronten Kalkulation'!K28*Daten!$G$40)*B28)+IF(O28=1,B28*8.4,0)+IF(I28&gt;0,B28*2,0)+IF(P28=1,L28*50,0)</f>
        <v>0</v>
      </c>
      <c r="AQ28" s="80">
        <f>(IF(K28*Daten!$G$41&lt;=Daten!$H$41,Daten!$H$41,'Fronten Kalkulation'!K28*Daten!$G$41)*B28)+IF(O28=1,B28*8.4,0)+IF(I28&gt;0,B28*2,0)+IF(P28=1,L28*50,0)</f>
        <v>0</v>
      </c>
      <c r="AR28" s="80">
        <f>(IF(K28*Daten!$G$44&lt;=Daten!$H$44,Daten!$H$44,'Fronten Kalkulation'!K28*Daten!$G$44)*B28)+IF(O28=1,B28*8.4,0)+IF(I28&gt;0,B28*2,0)+IF(P28=1,L28*50,0)</f>
        <v>0</v>
      </c>
    </row>
    <row r="29" spans="1:44" s="28" customFormat="1" x14ac:dyDescent="0.25">
      <c r="A29" s="9">
        <v>24</v>
      </c>
      <c r="B29" s="57"/>
      <c r="C29" s="57"/>
      <c r="D29" s="57"/>
      <c r="E29" s="58"/>
      <c r="F29" s="57"/>
      <c r="G29" s="57"/>
      <c r="H29" s="57"/>
      <c r="I29" s="57"/>
      <c r="J29" s="57"/>
      <c r="K29" s="74">
        <f t="shared" si="0"/>
        <v>0</v>
      </c>
      <c r="L29" s="74">
        <f t="shared" si="1"/>
        <v>0</v>
      </c>
      <c r="M29" s="33"/>
      <c r="N29" s="34"/>
      <c r="O29" s="64">
        <f t="shared" si="2"/>
        <v>0</v>
      </c>
      <c r="P29" s="64">
        <f t="shared" si="3"/>
        <v>0</v>
      </c>
      <c r="Q29" s="64">
        <f t="shared" si="4"/>
        <v>0</v>
      </c>
      <c r="R29" s="64">
        <f t="shared" si="5"/>
        <v>0</v>
      </c>
      <c r="S29" s="80">
        <f>(IF(K29*Daten!$G$8&lt;=Daten!$H$8,Daten!$H$8,'Fronten Kalkulation'!K29*Daten!$G$8)*B29)+IF(O29=1,B29*8.4,0)+IF(I29&gt;0,B29*2,0)+IF(P29=1,L29*50,0)</f>
        <v>0</v>
      </c>
      <c r="T29" s="80">
        <f>(IF(K29*Daten!$G$9&lt;=Daten!$H$9,Daten!$H$9,'Fronten Kalkulation'!K29*Daten!$G$9)*B29)+IF(O29=1,B29*8.4,0)+IF(I29&gt;0,B29*2,0)+IF(P29=1,L29*50,0)</f>
        <v>0</v>
      </c>
      <c r="U29" s="80">
        <f>(IF(K29*Daten!$G$10&lt;=Daten!$H$10,Daten!$H$10,'Fronten Kalkulation'!K29*Daten!$G$10)*B29)+IF(O29=1,B29*8.4,0)+IF(I29&gt;0,B29*2,0)+IF(P29=1,L29*50,0)</f>
        <v>0</v>
      </c>
      <c r="V29" s="80">
        <f>(IF(K29*Daten!$G$46&lt;=Daten!$H$46,Daten!$H$46,'Fronten Kalkulation'!K29*Daten!$G$46)*B29)+IF(O29=1,B29*8.4,0)+IF(I29&gt;0,B29*2,0)+IF(P29=1,L29*50,0)</f>
        <v>0</v>
      </c>
      <c r="W29" s="80">
        <f>(IF(K29*Daten!$G$13&lt;=Daten!$H$13,Daten!$H$13,'Fronten Kalkulation'!K29*Daten!$G$13)*B29)+IF(O29=1,B29*8.4,0)+IF(I29&gt;0,B29*2,0)+IF(P29=1,L29*50,0)</f>
        <v>0</v>
      </c>
      <c r="X29" s="80">
        <f>(IF(K29*Daten!$G$14&lt;=Daten!$H$14,Daten!$H$14,'Fronten Kalkulation'!K29*Daten!$G$14)*B29)+IF(O29=1,B29*8.4,0)+IF(I29&gt;0,B29*2,0)+IF(P29=1,L29*50,0)</f>
        <v>0</v>
      </c>
      <c r="Y29" s="80">
        <f>(IF(K29*Daten!$G$15&lt;=Daten!$H$15,Daten!$H$15,'Fronten Kalkulation'!K29*Daten!$G$15)*B29)+IF(O29=1,B29*8.4,0)+IF(I29&gt;0,B29*2,0)+IF(P29=1,L29*50,0)</f>
        <v>0</v>
      </c>
      <c r="Z29" s="80">
        <f>(IF(K29*Daten!$G$16&lt;=Daten!$H$16,Daten!$H$16,'Fronten Kalkulation'!K29*Daten!$G$16)*B29)+IF(O29=1,B29*8.4,0)+IF(I29&gt;0,B29*2,0)+IF(P29=1,L29*50,0)</f>
        <v>0</v>
      </c>
      <c r="AA29" s="80">
        <f>(IF(K29*Daten!$G$17&lt;=Daten!$H$17,Daten!$H$17,'Fronten Kalkulation'!K29*Daten!$G$17)*B29)+IF(O29=1,B29*8.4,0)+IF(I29&gt;0,B29*2,0)+IF(P29=1,L29*50,0)</f>
        <v>0</v>
      </c>
      <c r="AB29" s="80">
        <f>(IF(K29*Daten!$G$20&lt;=Daten!$H$20,Daten!$H$20,'Fronten Kalkulation'!K29*Daten!$G$20)*B29)+IF(O29=1,B29*8.4,0)+IF(I29&gt;0,B29*2,0)+IF(P29=1,L29*50,0)</f>
        <v>0</v>
      </c>
      <c r="AC29" s="80">
        <f>(IF(K29*Daten!$G$21&lt;=Daten!$H$21,Daten!$H$21,'Fronten Kalkulation'!K29*Daten!$G$21)*B29)+IF(O29=1,B29*8.4,0)+IF(I29&gt;0,B29*2,0)+IF(P29=1,L29*50,0)</f>
        <v>0</v>
      </c>
      <c r="AD29" s="80">
        <f>(IF(K29*Daten!$G$22&lt;=Daten!$H$22,Daten!$H$22,'Fronten Kalkulation'!K29*Daten!$G$22)*B29)+IF(O29=1,B29*8.4,0)+IF(I29&gt;0,B29*2,0)+IF(P29=1,L29*50,0)</f>
        <v>0</v>
      </c>
      <c r="AE29" s="80">
        <f>(IF(K29*Daten!$G$23&lt;=Daten!$H$23,Daten!$H$23,'Fronten Kalkulation'!K29*Daten!$G$23)*B29)+IF(O29=1,B29*8.4,0)+IF(I29&gt;0,B29*2,0)+IF(P29=1,L29*50,0)</f>
        <v>0</v>
      </c>
      <c r="AF29" s="80">
        <f>(IF(K29*Daten!$G$24&lt;=Daten!$H$24,Daten!$H$24,'Fronten Kalkulation'!K29*Daten!$G$24)*B29)+IF(O29=1,B29*8.4,0)+IF(I29&gt;0,B29*2,0)+IF(P29=1,L29*50,0)</f>
        <v>0</v>
      </c>
      <c r="AG29" s="80">
        <f>(IF(K29*Daten!$G$27&lt;=Daten!$H$27,Daten!$H$27,'Fronten Kalkulation'!K29*Daten!$G$27)*B29)+IF(O29=1,B29*8.4,0)+IF(I29&gt;0,B29*2,0)+IF(P29=1,L29*50,0)</f>
        <v>0</v>
      </c>
      <c r="AH29" s="80">
        <f>(IF(K29*Daten!$G$28&lt;=Daten!$H$28,Daten!$H$28,'Fronten Kalkulation'!K29*Daten!$G$28)*B29)+IF(O29=1,B29*8.4,0)+IF(I29&gt;0,B29*2,0)+IF(P29=1,L29*50,0)</f>
        <v>0</v>
      </c>
      <c r="AI29" s="80">
        <f>(IF(K29*Daten!$G$29&lt;=Daten!$H$29,Daten!$H$29,'Fronten Kalkulation'!K29*Daten!$G$29)*B29)+IF(O29=1,B29*8.4,0)+IF(I29&gt;0,B29*2,0)+IF(P29=1,L29*50,0)</f>
        <v>0</v>
      </c>
      <c r="AJ29" s="80">
        <f>(IF(K29*Daten!$G$30&lt;=Daten!$H$30,Daten!$H$30,'Fronten Kalkulation'!K29*Daten!$G$30)*B29)+IF(O29=1,B29*8.4,0)+IF(I29&gt;0,B29*2,0)+IF(P29=1,L29*50,0)</f>
        <v>0</v>
      </c>
      <c r="AK29" s="80">
        <f>(IF(K29*Daten!$G$31&lt;=Daten!$H$31,Daten!$H$31,'Fronten Kalkulation'!K29*Daten!$G$31)*B29)+IF(O29=1,B29*8.4,0)+IF(I29&gt;0,B29*2,0)+IF(P29=1,L29*50,0)</f>
        <v>0</v>
      </c>
      <c r="AL29" s="80">
        <f>(IF(K29*Daten!$G$34&lt;=Daten!$H$34,Daten!$H$34,'Fronten Kalkulation'!K29*Daten!$G$34)*B29)+IF(O29=1,B29*8.4,0)+IF(I29&gt;0,B29*2,0)+IF(P29=1,L29*50,0)</f>
        <v>0</v>
      </c>
      <c r="AM29" s="80">
        <f>(IF(K29*Daten!$G$35&lt;=Daten!$H$35,Daten!$H$35,'Fronten Kalkulation'!K29*Daten!$G$35)*B29)+IF(O29=1,B29*8.4,0)+IF(I29&gt;0,B29*2,0)+IF(P29=1,L29*50,0)</f>
        <v>0</v>
      </c>
      <c r="AN29" s="80">
        <f>(IF(K29*Daten!$G$38&lt;=Daten!$H$38,Daten!$H$38,'Fronten Kalkulation'!K29*Daten!$G$38)*B29)+IF(O29=1,B29*8.4,0)+IF(I29&gt;0,B29*2,0)+IF(P29=1,L29*50,0)</f>
        <v>0</v>
      </c>
      <c r="AO29" s="80">
        <f>(IF(K29*Daten!$G$39&lt;=Daten!$H$39,Daten!$H$39,'Fronten Kalkulation'!K29*Daten!$G$39)*B29)+IF(O29=1,B29*8.4,0)+IF(I29&gt;0,B29*2,0)+IF(P29=1,L29*50,0)</f>
        <v>0</v>
      </c>
      <c r="AP29" s="80">
        <f>(IF(K29*Daten!$G$40&lt;=Daten!$H$40,Daten!$H$40,'Fronten Kalkulation'!K29*Daten!$G$40)*B29)+IF(O29=1,B29*8.4,0)+IF(I29&gt;0,B29*2,0)+IF(P29=1,L29*50,0)</f>
        <v>0</v>
      </c>
      <c r="AQ29" s="80">
        <f>(IF(K29*Daten!$G$41&lt;=Daten!$H$41,Daten!$H$41,'Fronten Kalkulation'!K29*Daten!$G$41)*B29)+IF(O29=1,B29*8.4,0)+IF(I29&gt;0,B29*2,0)+IF(P29=1,L29*50,0)</f>
        <v>0</v>
      </c>
      <c r="AR29" s="80">
        <f>(IF(K29*Daten!$G$44&lt;=Daten!$H$44,Daten!$H$44,'Fronten Kalkulation'!K29*Daten!$G$44)*B29)+IF(O29=1,B29*8.4,0)+IF(I29&gt;0,B29*2,0)+IF(P29=1,L29*50,0)</f>
        <v>0</v>
      </c>
    </row>
    <row r="30" spans="1:44" s="28" customFormat="1" x14ac:dyDescent="0.25">
      <c r="A30" s="9">
        <v>25</v>
      </c>
      <c r="B30" s="57"/>
      <c r="C30" s="57"/>
      <c r="D30" s="57"/>
      <c r="E30" s="58"/>
      <c r="F30" s="57"/>
      <c r="G30" s="57"/>
      <c r="H30" s="57"/>
      <c r="I30" s="57"/>
      <c r="J30" s="57"/>
      <c r="K30" s="74">
        <f t="shared" si="0"/>
        <v>0</v>
      </c>
      <c r="L30" s="74">
        <f t="shared" si="1"/>
        <v>0</v>
      </c>
      <c r="M30" s="33"/>
      <c r="N30" s="34"/>
      <c r="O30" s="64">
        <f t="shared" si="2"/>
        <v>0</v>
      </c>
      <c r="P30" s="64">
        <f t="shared" si="3"/>
        <v>0</v>
      </c>
      <c r="Q30" s="64">
        <f t="shared" si="4"/>
        <v>0</v>
      </c>
      <c r="R30" s="64">
        <f t="shared" si="5"/>
        <v>0</v>
      </c>
      <c r="S30" s="80">
        <f>(IF(K30*Daten!$G$8&lt;=Daten!$H$8,Daten!$H$8,'Fronten Kalkulation'!K30*Daten!$G$8)*B30)+IF(O30=1,B30*8.4,0)+IF(I30&gt;0,B30*2,0)+IF(P30=1,L30*50,0)</f>
        <v>0</v>
      </c>
      <c r="T30" s="80">
        <f>(IF(K30*Daten!$G$9&lt;=Daten!$H$9,Daten!$H$9,'Fronten Kalkulation'!K30*Daten!$G$9)*B30)+IF(O30=1,B30*8.4,0)+IF(I30&gt;0,B30*2,0)+IF(P30=1,L30*50,0)</f>
        <v>0</v>
      </c>
      <c r="U30" s="80">
        <f>(IF(K30*Daten!$G$10&lt;=Daten!$H$10,Daten!$H$10,'Fronten Kalkulation'!K30*Daten!$G$10)*B30)+IF(O30=1,B30*8.4,0)+IF(I30&gt;0,B30*2,0)+IF(P30=1,L30*50,0)</f>
        <v>0</v>
      </c>
      <c r="V30" s="80">
        <f>(IF(K30*Daten!$G$46&lt;=Daten!$H$46,Daten!$H$46,'Fronten Kalkulation'!K30*Daten!$G$46)*B30)+IF(O30=1,B30*8.4,0)+IF(I30&gt;0,B30*2,0)+IF(P30=1,L30*50,0)</f>
        <v>0</v>
      </c>
      <c r="W30" s="80">
        <f>(IF(K30*Daten!$G$13&lt;=Daten!$H$13,Daten!$H$13,'Fronten Kalkulation'!K30*Daten!$G$13)*B30)+IF(O30=1,B30*8.4,0)+IF(I30&gt;0,B30*2,0)+IF(P30=1,L30*50,0)</f>
        <v>0</v>
      </c>
      <c r="X30" s="80">
        <f>(IF(K30*Daten!$G$14&lt;=Daten!$H$14,Daten!$H$14,'Fronten Kalkulation'!K30*Daten!$G$14)*B30)+IF(O30=1,B30*8.4,0)+IF(I30&gt;0,B30*2,0)+IF(P30=1,L30*50,0)</f>
        <v>0</v>
      </c>
      <c r="Y30" s="80">
        <f>(IF(K30*Daten!$G$15&lt;=Daten!$H$15,Daten!$H$15,'Fronten Kalkulation'!K30*Daten!$G$15)*B30)+IF(O30=1,B30*8.4,0)+IF(I30&gt;0,B30*2,0)+IF(P30=1,L30*50,0)</f>
        <v>0</v>
      </c>
      <c r="Z30" s="80">
        <f>(IF(K30*Daten!$G$16&lt;=Daten!$H$16,Daten!$H$16,'Fronten Kalkulation'!K30*Daten!$G$16)*B30)+IF(O30=1,B30*8.4,0)+IF(I30&gt;0,B30*2,0)+IF(P30=1,L30*50,0)</f>
        <v>0</v>
      </c>
      <c r="AA30" s="80">
        <f>(IF(K30*Daten!$G$17&lt;=Daten!$H$17,Daten!$H$17,'Fronten Kalkulation'!K30*Daten!$G$17)*B30)+IF(O30=1,B30*8.4,0)+IF(I30&gt;0,B30*2,0)+IF(P30=1,L30*50,0)</f>
        <v>0</v>
      </c>
      <c r="AB30" s="80">
        <f>(IF(K30*Daten!$G$20&lt;=Daten!$H$20,Daten!$H$20,'Fronten Kalkulation'!K30*Daten!$G$20)*B30)+IF(O30=1,B30*8.4,0)+IF(I30&gt;0,B30*2,0)+IF(P30=1,L30*50,0)</f>
        <v>0</v>
      </c>
      <c r="AC30" s="80">
        <f>(IF(K30*Daten!$G$21&lt;=Daten!$H$21,Daten!$H$21,'Fronten Kalkulation'!K30*Daten!$G$21)*B30)+IF(O30=1,B30*8.4,0)+IF(I30&gt;0,B30*2,0)+IF(P30=1,L30*50,0)</f>
        <v>0</v>
      </c>
      <c r="AD30" s="80">
        <f>(IF(K30*Daten!$G$22&lt;=Daten!$H$22,Daten!$H$22,'Fronten Kalkulation'!K30*Daten!$G$22)*B30)+IF(O30=1,B30*8.4,0)+IF(I30&gt;0,B30*2,0)+IF(P30=1,L30*50,0)</f>
        <v>0</v>
      </c>
      <c r="AE30" s="80">
        <f>(IF(K30*Daten!$G$23&lt;=Daten!$H$23,Daten!$H$23,'Fronten Kalkulation'!K30*Daten!$G$23)*B30)+IF(O30=1,B30*8.4,0)+IF(I30&gt;0,B30*2,0)+IF(P30=1,L30*50,0)</f>
        <v>0</v>
      </c>
      <c r="AF30" s="80">
        <f>(IF(K30*Daten!$G$24&lt;=Daten!$H$24,Daten!$H$24,'Fronten Kalkulation'!K30*Daten!$G$24)*B30)+IF(O30=1,B30*8.4,0)+IF(I30&gt;0,B30*2,0)+IF(P30=1,L30*50,0)</f>
        <v>0</v>
      </c>
      <c r="AG30" s="80">
        <f>(IF(K30*Daten!$G$27&lt;=Daten!$H$27,Daten!$H$27,'Fronten Kalkulation'!K30*Daten!$G$27)*B30)+IF(O30=1,B30*8.4,0)+IF(I30&gt;0,B30*2,0)+IF(P30=1,L30*50,0)</f>
        <v>0</v>
      </c>
      <c r="AH30" s="80">
        <f>(IF(K30*Daten!$G$28&lt;=Daten!$H$28,Daten!$H$28,'Fronten Kalkulation'!K30*Daten!$G$28)*B30)+IF(O30=1,B30*8.4,0)+IF(I30&gt;0,B30*2,0)+IF(P30=1,L30*50,0)</f>
        <v>0</v>
      </c>
      <c r="AI30" s="80">
        <f>(IF(K30*Daten!$G$29&lt;=Daten!$H$29,Daten!$H$29,'Fronten Kalkulation'!K30*Daten!$G$29)*B30)+IF(O30=1,B30*8.4,0)+IF(I30&gt;0,B30*2,0)+IF(P30=1,L30*50,0)</f>
        <v>0</v>
      </c>
      <c r="AJ30" s="80">
        <f>(IF(K30*Daten!$G$30&lt;=Daten!$H$30,Daten!$H$30,'Fronten Kalkulation'!K30*Daten!$G$30)*B30)+IF(O30=1,B30*8.4,0)+IF(I30&gt;0,B30*2,0)+IF(P30=1,L30*50,0)</f>
        <v>0</v>
      </c>
      <c r="AK30" s="80">
        <f>(IF(K30*Daten!$G$31&lt;=Daten!$H$31,Daten!$H$31,'Fronten Kalkulation'!K30*Daten!$G$31)*B30)+IF(O30=1,B30*8.4,0)+IF(I30&gt;0,B30*2,0)+IF(P30=1,L30*50,0)</f>
        <v>0</v>
      </c>
      <c r="AL30" s="80">
        <f>(IF(K30*Daten!$G$34&lt;=Daten!$H$34,Daten!$H$34,'Fronten Kalkulation'!K30*Daten!$G$34)*B30)+IF(O30=1,B30*8.4,0)+IF(I30&gt;0,B30*2,0)+IF(P30=1,L30*50,0)</f>
        <v>0</v>
      </c>
      <c r="AM30" s="80">
        <f>(IF(K30*Daten!$G$35&lt;=Daten!$H$35,Daten!$H$35,'Fronten Kalkulation'!K30*Daten!$G$35)*B30)+IF(O30=1,B30*8.4,0)+IF(I30&gt;0,B30*2,0)+IF(P30=1,L30*50,0)</f>
        <v>0</v>
      </c>
      <c r="AN30" s="80">
        <f>(IF(K30*Daten!$G$38&lt;=Daten!$H$38,Daten!$H$38,'Fronten Kalkulation'!K30*Daten!$G$38)*B30)+IF(O30=1,B30*8.4,0)+IF(I30&gt;0,B30*2,0)+IF(P30=1,L30*50,0)</f>
        <v>0</v>
      </c>
      <c r="AO30" s="80">
        <f>(IF(K30*Daten!$G$39&lt;=Daten!$H$39,Daten!$H$39,'Fronten Kalkulation'!K30*Daten!$G$39)*B30)+IF(O30=1,B30*8.4,0)+IF(I30&gt;0,B30*2,0)+IF(P30=1,L30*50,0)</f>
        <v>0</v>
      </c>
      <c r="AP30" s="80">
        <f>(IF(K30*Daten!$G$40&lt;=Daten!$H$40,Daten!$H$40,'Fronten Kalkulation'!K30*Daten!$G$40)*B30)+IF(O30=1,B30*8.4,0)+IF(I30&gt;0,B30*2,0)+IF(P30=1,L30*50,0)</f>
        <v>0</v>
      </c>
      <c r="AQ30" s="80">
        <f>(IF(K30*Daten!$G$41&lt;=Daten!$H$41,Daten!$H$41,'Fronten Kalkulation'!K30*Daten!$G$41)*B30)+IF(O30=1,B30*8.4,0)+IF(I30&gt;0,B30*2,0)+IF(P30=1,L30*50,0)</f>
        <v>0</v>
      </c>
      <c r="AR30" s="80">
        <f>(IF(K30*Daten!$G$44&lt;=Daten!$H$44,Daten!$H$44,'Fronten Kalkulation'!K30*Daten!$G$44)*B30)+IF(O30=1,B30*8.4,0)+IF(I30&gt;0,B30*2,0)+IF(P30=1,L30*50,0)</f>
        <v>0</v>
      </c>
    </row>
    <row r="31" spans="1:44" s="28" customFormat="1" x14ac:dyDescent="0.25">
      <c r="A31" s="9">
        <v>26</v>
      </c>
      <c r="B31" s="57"/>
      <c r="C31" s="57"/>
      <c r="D31" s="57"/>
      <c r="E31" s="58"/>
      <c r="F31" s="57"/>
      <c r="G31" s="57"/>
      <c r="H31" s="57"/>
      <c r="I31" s="57"/>
      <c r="J31" s="57"/>
      <c r="K31" s="74">
        <f t="shared" si="0"/>
        <v>0</v>
      </c>
      <c r="L31" s="74">
        <f t="shared" si="1"/>
        <v>0</v>
      </c>
      <c r="M31" s="33"/>
      <c r="N31" s="34"/>
      <c r="O31" s="64">
        <f t="shared" si="2"/>
        <v>0</v>
      </c>
      <c r="P31" s="64">
        <f t="shared" si="3"/>
        <v>0</v>
      </c>
      <c r="Q31" s="64">
        <f t="shared" si="4"/>
        <v>0</v>
      </c>
      <c r="R31" s="64">
        <f t="shared" si="5"/>
        <v>0</v>
      </c>
      <c r="S31" s="80">
        <f>(IF(K31*Daten!$G$8&lt;=Daten!$H$8,Daten!$H$8,'Fronten Kalkulation'!K31*Daten!$G$8)*B31)+IF(O31=1,B31*8.4,0)+IF(I31&gt;0,B31*2,0)+IF(P31=1,L31*50,0)</f>
        <v>0</v>
      </c>
      <c r="T31" s="80">
        <f>(IF(K31*Daten!$G$9&lt;=Daten!$H$9,Daten!$H$9,'Fronten Kalkulation'!K31*Daten!$G$9)*B31)+IF(O31=1,B31*8.4,0)+IF(I31&gt;0,B31*2,0)+IF(P31=1,L31*50,0)</f>
        <v>0</v>
      </c>
      <c r="U31" s="80">
        <f>(IF(K31*Daten!$G$10&lt;=Daten!$H$10,Daten!$H$10,'Fronten Kalkulation'!K31*Daten!$G$10)*B31)+IF(O31=1,B31*8.4,0)+IF(I31&gt;0,B31*2,0)+IF(P31=1,L31*50,0)</f>
        <v>0</v>
      </c>
      <c r="V31" s="80">
        <f>(IF(K31*Daten!$G$46&lt;=Daten!$H$46,Daten!$H$46,'Fronten Kalkulation'!K31*Daten!$G$46)*B31)+IF(O31=1,B31*8.4,0)+IF(I31&gt;0,B31*2,0)+IF(P31=1,L31*50,0)</f>
        <v>0</v>
      </c>
      <c r="W31" s="80">
        <f>(IF(K31*Daten!$G$13&lt;=Daten!$H$13,Daten!$H$13,'Fronten Kalkulation'!K31*Daten!$G$13)*B31)+IF(O31=1,B31*8.4,0)+IF(I31&gt;0,B31*2,0)+IF(P31=1,L31*50,0)</f>
        <v>0</v>
      </c>
      <c r="X31" s="80">
        <f>(IF(K31*Daten!$G$14&lt;=Daten!$H$14,Daten!$H$14,'Fronten Kalkulation'!K31*Daten!$G$14)*B31)+IF(O31=1,B31*8.4,0)+IF(I31&gt;0,B31*2,0)+IF(P31=1,L31*50,0)</f>
        <v>0</v>
      </c>
      <c r="Y31" s="80">
        <f>(IF(K31*Daten!$G$15&lt;=Daten!$H$15,Daten!$H$15,'Fronten Kalkulation'!K31*Daten!$G$15)*B31)+IF(O31=1,B31*8.4,0)+IF(I31&gt;0,B31*2,0)+IF(P31=1,L31*50,0)</f>
        <v>0</v>
      </c>
      <c r="Z31" s="80">
        <f>(IF(K31*Daten!$G$16&lt;=Daten!$H$16,Daten!$H$16,'Fronten Kalkulation'!K31*Daten!$G$16)*B31)+IF(O31=1,B31*8.4,0)+IF(I31&gt;0,B31*2,0)+IF(P31=1,L31*50,0)</f>
        <v>0</v>
      </c>
      <c r="AA31" s="80">
        <f>(IF(K31*Daten!$G$17&lt;=Daten!$H$17,Daten!$H$17,'Fronten Kalkulation'!K31*Daten!$G$17)*B31)+IF(O31=1,B31*8.4,0)+IF(I31&gt;0,B31*2,0)+IF(P31=1,L31*50,0)</f>
        <v>0</v>
      </c>
      <c r="AB31" s="80">
        <f>(IF(K31*Daten!$G$20&lt;=Daten!$H$20,Daten!$H$20,'Fronten Kalkulation'!K31*Daten!$G$20)*B31)+IF(O31=1,B31*8.4,0)+IF(I31&gt;0,B31*2,0)+IF(P31=1,L31*50,0)</f>
        <v>0</v>
      </c>
      <c r="AC31" s="80">
        <f>(IF(K31*Daten!$G$21&lt;=Daten!$H$21,Daten!$H$21,'Fronten Kalkulation'!K31*Daten!$G$21)*B31)+IF(O31=1,B31*8.4,0)+IF(I31&gt;0,B31*2,0)+IF(P31=1,L31*50,0)</f>
        <v>0</v>
      </c>
      <c r="AD31" s="80">
        <f>(IF(K31*Daten!$G$22&lt;=Daten!$H$22,Daten!$H$22,'Fronten Kalkulation'!K31*Daten!$G$22)*B31)+IF(O31=1,B31*8.4,0)+IF(I31&gt;0,B31*2,0)+IF(P31=1,L31*50,0)</f>
        <v>0</v>
      </c>
      <c r="AE31" s="80">
        <f>(IF(K31*Daten!$G$23&lt;=Daten!$H$23,Daten!$H$23,'Fronten Kalkulation'!K31*Daten!$G$23)*B31)+IF(O31=1,B31*8.4,0)+IF(I31&gt;0,B31*2,0)+IF(P31=1,L31*50,0)</f>
        <v>0</v>
      </c>
      <c r="AF31" s="80">
        <f>(IF(K31*Daten!$G$24&lt;=Daten!$H$24,Daten!$H$24,'Fronten Kalkulation'!K31*Daten!$G$24)*B31)+IF(O31=1,B31*8.4,0)+IF(I31&gt;0,B31*2,0)+IF(P31=1,L31*50,0)</f>
        <v>0</v>
      </c>
      <c r="AG31" s="80">
        <f>(IF(K31*Daten!$G$27&lt;=Daten!$H$27,Daten!$H$27,'Fronten Kalkulation'!K31*Daten!$G$27)*B31)+IF(O31=1,B31*8.4,0)+IF(I31&gt;0,B31*2,0)+IF(P31=1,L31*50,0)</f>
        <v>0</v>
      </c>
      <c r="AH31" s="80">
        <f>(IF(K31*Daten!$G$28&lt;=Daten!$H$28,Daten!$H$28,'Fronten Kalkulation'!K31*Daten!$G$28)*B31)+IF(O31=1,B31*8.4,0)+IF(I31&gt;0,B31*2,0)+IF(P31=1,L31*50,0)</f>
        <v>0</v>
      </c>
      <c r="AI31" s="80">
        <f>(IF(K31*Daten!$G$29&lt;=Daten!$H$29,Daten!$H$29,'Fronten Kalkulation'!K31*Daten!$G$29)*B31)+IF(O31=1,B31*8.4,0)+IF(I31&gt;0,B31*2,0)+IF(P31=1,L31*50,0)</f>
        <v>0</v>
      </c>
      <c r="AJ31" s="80">
        <f>(IF(K31*Daten!$G$30&lt;=Daten!$H$30,Daten!$H$30,'Fronten Kalkulation'!K31*Daten!$G$30)*B31)+IF(O31=1,B31*8.4,0)+IF(I31&gt;0,B31*2,0)+IF(P31=1,L31*50,0)</f>
        <v>0</v>
      </c>
      <c r="AK31" s="80">
        <f>(IF(K31*Daten!$G$31&lt;=Daten!$H$31,Daten!$H$31,'Fronten Kalkulation'!K31*Daten!$G$31)*B31)+IF(O31=1,B31*8.4,0)+IF(I31&gt;0,B31*2,0)+IF(P31=1,L31*50,0)</f>
        <v>0</v>
      </c>
      <c r="AL31" s="80">
        <f>(IF(K31*Daten!$G$34&lt;=Daten!$H$34,Daten!$H$34,'Fronten Kalkulation'!K31*Daten!$G$34)*B31)+IF(O31=1,B31*8.4,0)+IF(I31&gt;0,B31*2,0)+IF(P31=1,L31*50,0)</f>
        <v>0</v>
      </c>
      <c r="AM31" s="80">
        <f>(IF(K31*Daten!$G$35&lt;=Daten!$H$35,Daten!$H$35,'Fronten Kalkulation'!K31*Daten!$G$35)*B31)+IF(O31=1,B31*8.4,0)+IF(I31&gt;0,B31*2,0)+IF(P31=1,L31*50,0)</f>
        <v>0</v>
      </c>
      <c r="AN31" s="80">
        <f>(IF(K31*Daten!$G$38&lt;=Daten!$H$38,Daten!$H$38,'Fronten Kalkulation'!K31*Daten!$G$38)*B31)+IF(O31=1,B31*8.4,0)+IF(I31&gt;0,B31*2,0)+IF(P31=1,L31*50,0)</f>
        <v>0</v>
      </c>
      <c r="AO31" s="80">
        <f>(IF(K31*Daten!$G$39&lt;=Daten!$H$39,Daten!$H$39,'Fronten Kalkulation'!K31*Daten!$G$39)*B31)+IF(O31=1,B31*8.4,0)+IF(I31&gt;0,B31*2,0)+IF(P31=1,L31*50,0)</f>
        <v>0</v>
      </c>
      <c r="AP31" s="80">
        <f>(IF(K31*Daten!$G$40&lt;=Daten!$H$40,Daten!$H$40,'Fronten Kalkulation'!K31*Daten!$G$40)*B31)+IF(O31=1,B31*8.4,0)+IF(I31&gt;0,B31*2,0)+IF(P31=1,L31*50,0)</f>
        <v>0</v>
      </c>
      <c r="AQ31" s="80">
        <f>(IF(K31*Daten!$G$41&lt;=Daten!$H$41,Daten!$H$41,'Fronten Kalkulation'!K31*Daten!$G$41)*B31)+IF(O31=1,B31*8.4,0)+IF(I31&gt;0,B31*2,0)+IF(P31=1,L31*50,0)</f>
        <v>0</v>
      </c>
      <c r="AR31" s="80">
        <f>(IF(K31*Daten!$G$44&lt;=Daten!$H$44,Daten!$H$44,'Fronten Kalkulation'!K31*Daten!$G$44)*B31)+IF(O31=1,B31*8.4,0)+IF(I31&gt;0,B31*2,0)+IF(P31=1,L31*50,0)</f>
        <v>0</v>
      </c>
    </row>
    <row r="32" spans="1:44" s="28" customFormat="1" x14ac:dyDescent="0.25">
      <c r="A32" s="9">
        <v>27</v>
      </c>
      <c r="B32" s="57"/>
      <c r="C32" s="57"/>
      <c r="D32" s="57"/>
      <c r="E32" s="58"/>
      <c r="F32" s="57"/>
      <c r="G32" s="57"/>
      <c r="H32" s="57"/>
      <c r="I32" s="57"/>
      <c r="J32" s="57"/>
      <c r="K32" s="74">
        <f t="shared" si="0"/>
        <v>0</v>
      </c>
      <c r="L32" s="74">
        <f t="shared" si="1"/>
        <v>0</v>
      </c>
      <c r="M32" s="33"/>
      <c r="N32" s="34"/>
      <c r="O32" s="64">
        <f t="shared" si="2"/>
        <v>0</v>
      </c>
      <c r="P32" s="64">
        <f t="shared" si="3"/>
        <v>0</v>
      </c>
      <c r="Q32" s="64">
        <f t="shared" si="4"/>
        <v>0</v>
      </c>
      <c r="R32" s="64">
        <f t="shared" si="5"/>
        <v>0</v>
      </c>
      <c r="S32" s="80">
        <f>(IF(K32*Daten!$G$8&lt;=Daten!$H$8,Daten!$H$8,'Fronten Kalkulation'!K32*Daten!$G$8)*B32)+IF(O32=1,B32*8.4,0)+IF(I32&gt;0,B32*2,0)+IF(P32=1,L32*50,0)</f>
        <v>0</v>
      </c>
      <c r="T32" s="80">
        <f>(IF(K32*Daten!$G$9&lt;=Daten!$H$9,Daten!$H$9,'Fronten Kalkulation'!K32*Daten!$G$9)*B32)+IF(O32=1,B32*8.4,0)+IF(I32&gt;0,B32*2,0)+IF(P32=1,L32*50,0)</f>
        <v>0</v>
      </c>
      <c r="U32" s="80">
        <f>(IF(K32*Daten!$G$10&lt;=Daten!$H$10,Daten!$H$10,'Fronten Kalkulation'!K32*Daten!$G$10)*B32)+IF(O32=1,B32*8.4,0)+IF(I32&gt;0,B32*2,0)+IF(P32=1,L32*50,0)</f>
        <v>0</v>
      </c>
      <c r="V32" s="80">
        <f>(IF(K32*Daten!$G$46&lt;=Daten!$H$46,Daten!$H$46,'Fronten Kalkulation'!K32*Daten!$G$46)*B32)+IF(O32=1,B32*8.4,0)+IF(I32&gt;0,B32*2,0)+IF(P32=1,L32*50,0)</f>
        <v>0</v>
      </c>
      <c r="W32" s="80">
        <f>(IF(K32*Daten!$G$13&lt;=Daten!$H$13,Daten!$H$13,'Fronten Kalkulation'!K32*Daten!$G$13)*B32)+IF(O32=1,B32*8.4,0)+IF(I32&gt;0,B32*2,0)+IF(P32=1,L32*50,0)</f>
        <v>0</v>
      </c>
      <c r="X32" s="80">
        <f>(IF(K32*Daten!$G$14&lt;=Daten!$H$14,Daten!$H$14,'Fronten Kalkulation'!K32*Daten!$G$14)*B32)+IF(O32=1,B32*8.4,0)+IF(I32&gt;0,B32*2,0)+IF(P32=1,L32*50,0)</f>
        <v>0</v>
      </c>
      <c r="Y32" s="80">
        <f>(IF(K32*Daten!$G$15&lt;=Daten!$H$15,Daten!$H$15,'Fronten Kalkulation'!K32*Daten!$G$15)*B32)+IF(O32=1,B32*8.4,0)+IF(I32&gt;0,B32*2,0)+IF(P32=1,L32*50,0)</f>
        <v>0</v>
      </c>
      <c r="Z32" s="80">
        <f>(IF(K32*Daten!$G$16&lt;=Daten!$H$16,Daten!$H$16,'Fronten Kalkulation'!K32*Daten!$G$16)*B32)+IF(O32=1,B32*8.4,0)+IF(I32&gt;0,B32*2,0)+IF(P32=1,L32*50,0)</f>
        <v>0</v>
      </c>
      <c r="AA32" s="80">
        <f>(IF(K32*Daten!$G$17&lt;=Daten!$H$17,Daten!$H$17,'Fronten Kalkulation'!K32*Daten!$G$17)*B32)+IF(O32=1,B32*8.4,0)+IF(I32&gt;0,B32*2,0)+IF(P32=1,L32*50,0)</f>
        <v>0</v>
      </c>
      <c r="AB32" s="80">
        <f>(IF(K32*Daten!$G$20&lt;=Daten!$H$20,Daten!$H$20,'Fronten Kalkulation'!K32*Daten!$G$20)*B32)+IF(O32=1,B32*8.4,0)+IF(I32&gt;0,B32*2,0)+IF(P32=1,L32*50,0)</f>
        <v>0</v>
      </c>
      <c r="AC32" s="80">
        <f>(IF(K32*Daten!$G$21&lt;=Daten!$H$21,Daten!$H$21,'Fronten Kalkulation'!K32*Daten!$G$21)*B32)+IF(O32=1,B32*8.4,0)+IF(I32&gt;0,B32*2,0)+IF(P32=1,L32*50,0)</f>
        <v>0</v>
      </c>
      <c r="AD32" s="80">
        <f>(IF(K32*Daten!$G$22&lt;=Daten!$H$22,Daten!$H$22,'Fronten Kalkulation'!K32*Daten!$G$22)*B32)+IF(O32=1,B32*8.4,0)+IF(I32&gt;0,B32*2,0)+IF(P32=1,L32*50,0)</f>
        <v>0</v>
      </c>
      <c r="AE32" s="80">
        <f>(IF(K32*Daten!$G$23&lt;=Daten!$H$23,Daten!$H$23,'Fronten Kalkulation'!K32*Daten!$G$23)*B32)+IF(O32=1,B32*8.4,0)+IF(I32&gt;0,B32*2,0)+IF(P32=1,L32*50,0)</f>
        <v>0</v>
      </c>
      <c r="AF32" s="80">
        <f>(IF(K32*Daten!$G$24&lt;=Daten!$H$24,Daten!$H$24,'Fronten Kalkulation'!K32*Daten!$G$24)*B32)+IF(O32=1,B32*8.4,0)+IF(I32&gt;0,B32*2,0)+IF(P32=1,L32*50,0)</f>
        <v>0</v>
      </c>
      <c r="AG32" s="80">
        <f>(IF(K32*Daten!$G$27&lt;=Daten!$H$27,Daten!$H$27,'Fronten Kalkulation'!K32*Daten!$G$27)*B32)+IF(O32=1,B32*8.4,0)+IF(I32&gt;0,B32*2,0)+IF(P32=1,L32*50,0)</f>
        <v>0</v>
      </c>
      <c r="AH32" s="80">
        <f>(IF(K32*Daten!$G$28&lt;=Daten!$H$28,Daten!$H$28,'Fronten Kalkulation'!K32*Daten!$G$28)*B32)+IF(O32=1,B32*8.4,0)+IF(I32&gt;0,B32*2,0)+IF(P32=1,L32*50,0)</f>
        <v>0</v>
      </c>
      <c r="AI32" s="80">
        <f>(IF(K32*Daten!$G$29&lt;=Daten!$H$29,Daten!$H$29,'Fronten Kalkulation'!K32*Daten!$G$29)*B32)+IF(O32=1,B32*8.4,0)+IF(I32&gt;0,B32*2,0)+IF(P32=1,L32*50,0)</f>
        <v>0</v>
      </c>
      <c r="AJ32" s="80">
        <f>(IF(K32*Daten!$G$30&lt;=Daten!$H$30,Daten!$H$30,'Fronten Kalkulation'!K32*Daten!$G$30)*B32)+IF(O32=1,B32*8.4,0)+IF(I32&gt;0,B32*2,0)+IF(P32=1,L32*50,0)</f>
        <v>0</v>
      </c>
      <c r="AK32" s="80">
        <f>(IF(K32*Daten!$G$31&lt;=Daten!$H$31,Daten!$H$31,'Fronten Kalkulation'!K32*Daten!$G$31)*B32)+IF(O32=1,B32*8.4,0)+IF(I32&gt;0,B32*2,0)+IF(P32=1,L32*50,0)</f>
        <v>0</v>
      </c>
      <c r="AL32" s="80">
        <f>(IF(K32*Daten!$G$34&lt;=Daten!$H$34,Daten!$H$34,'Fronten Kalkulation'!K32*Daten!$G$34)*B32)+IF(O32=1,B32*8.4,0)+IF(I32&gt;0,B32*2,0)+IF(P32=1,L32*50,0)</f>
        <v>0</v>
      </c>
      <c r="AM32" s="80">
        <f>(IF(K32*Daten!$G$35&lt;=Daten!$H$35,Daten!$H$35,'Fronten Kalkulation'!K32*Daten!$G$35)*B32)+IF(O32=1,B32*8.4,0)+IF(I32&gt;0,B32*2,0)+IF(P32=1,L32*50,0)</f>
        <v>0</v>
      </c>
      <c r="AN32" s="80">
        <f>(IF(K32*Daten!$G$38&lt;=Daten!$H$38,Daten!$H$38,'Fronten Kalkulation'!K32*Daten!$G$38)*B32)+IF(O32=1,B32*8.4,0)+IF(I32&gt;0,B32*2,0)+IF(P32=1,L32*50,0)</f>
        <v>0</v>
      </c>
      <c r="AO32" s="80">
        <f>(IF(K32*Daten!$G$39&lt;=Daten!$H$39,Daten!$H$39,'Fronten Kalkulation'!K32*Daten!$G$39)*B32)+IF(O32=1,B32*8.4,0)+IF(I32&gt;0,B32*2,0)+IF(P32=1,L32*50,0)</f>
        <v>0</v>
      </c>
      <c r="AP32" s="80">
        <f>(IF(K32*Daten!$G$40&lt;=Daten!$H$40,Daten!$H$40,'Fronten Kalkulation'!K32*Daten!$G$40)*B32)+IF(O32=1,B32*8.4,0)+IF(I32&gt;0,B32*2,0)+IF(P32=1,L32*50,0)</f>
        <v>0</v>
      </c>
      <c r="AQ32" s="80">
        <f>(IF(K32*Daten!$G$41&lt;=Daten!$H$41,Daten!$H$41,'Fronten Kalkulation'!K32*Daten!$G$41)*B32)+IF(O32=1,B32*8.4,0)+IF(I32&gt;0,B32*2,0)+IF(P32=1,L32*50,0)</f>
        <v>0</v>
      </c>
      <c r="AR32" s="80">
        <f>(IF(K32*Daten!$G$44&lt;=Daten!$H$44,Daten!$H$44,'Fronten Kalkulation'!K32*Daten!$G$44)*B32)+IF(O32=1,B32*8.4,0)+IF(I32&gt;0,B32*2,0)+IF(P32=1,L32*50,0)</f>
        <v>0</v>
      </c>
    </row>
    <row r="33" spans="1:44" s="28" customFormat="1" x14ac:dyDescent="0.25">
      <c r="A33" s="9">
        <v>28</v>
      </c>
      <c r="B33" s="57"/>
      <c r="C33" s="57"/>
      <c r="D33" s="57"/>
      <c r="E33" s="58"/>
      <c r="F33" s="57"/>
      <c r="G33" s="57"/>
      <c r="H33" s="57"/>
      <c r="I33" s="57"/>
      <c r="J33" s="57"/>
      <c r="K33" s="74">
        <f t="shared" si="0"/>
        <v>0</v>
      </c>
      <c r="L33" s="74">
        <f t="shared" si="1"/>
        <v>0</v>
      </c>
      <c r="M33" s="33"/>
      <c r="N33" s="34"/>
      <c r="O33" s="64">
        <f t="shared" si="2"/>
        <v>0</v>
      </c>
      <c r="P33" s="64">
        <f t="shared" si="3"/>
        <v>0</v>
      </c>
      <c r="Q33" s="64">
        <f t="shared" si="4"/>
        <v>0</v>
      </c>
      <c r="R33" s="64">
        <f t="shared" si="5"/>
        <v>0</v>
      </c>
      <c r="S33" s="80">
        <f>(IF(K33*Daten!$G$8&lt;=Daten!$H$8,Daten!$H$8,'Fronten Kalkulation'!K33*Daten!$G$8)*B33)+IF(O33=1,B33*8.4,0)+IF(I33&gt;0,B33*2,0)+IF(P33=1,L33*50,0)</f>
        <v>0</v>
      </c>
      <c r="T33" s="80">
        <f>(IF(K33*Daten!$G$9&lt;=Daten!$H$9,Daten!$H$9,'Fronten Kalkulation'!K33*Daten!$G$9)*B33)+IF(O33=1,B33*8.4,0)+IF(I33&gt;0,B33*2,0)+IF(P33=1,L33*50,0)</f>
        <v>0</v>
      </c>
      <c r="U33" s="80">
        <f>(IF(K33*Daten!$G$10&lt;=Daten!$H$10,Daten!$H$10,'Fronten Kalkulation'!K33*Daten!$G$10)*B33)+IF(O33=1,B33*8.4,0)+IF(I33&gt;0,B33*2,0)+IF(P33=1,L33*50,0)</f>
        <v>0</v>
      </c>
      <c r="V33" s="80">
        <f>(IF(K33*Daten!$G$46&lt;=Daten!$H$46,Daten!$H$46,'Fronten Kalkulation'!K33*Daten!$G$46)*B33)+IF(O33=1,B33*8.4,0)+IF(I33&gt;0,B33*2,0)+IF(P33=1,L33*50,0)</f>
        <v>0</v>
      </c>
      <c r="W33" s="80">
        <f>(IF(K33*Daten!$G$13&lt;=Daten!$H$13,Daten!$H$13,'Fronten Kalkulation'!K33*Daten!$G$13)*B33)+IF(O33=1,B33*8.4,0)+IF(I33&gt;0,B33*2,0)+IF(P33=1,L33*50,0)</f>
        <v>0</v>
      </c>
      <c r="X33" s="80">
        <f>(IF(K33*Daten!$G$14&lt;=Daten!$H$14,Daten!$H$14,'Fronten Kalkulation'!K33*Daten!$G$14)*B33)+IF(O33=1,B33*8.4,0)+IF(I33&gt;0,B33*2,0)+IF(P33=1,L33*50,0)</f>
        <v>0</v>
      </c>
      <c r="Y33" s="80">
        <f>(IF(K33*Daten!$G$15&lt;=Daten!$H$15,Daten!$H$15,'Fronten Kalkulation'!K33*Daten!$G$15)*B33)+IF(O33=1,B33*8.4,0)+IF(I33&gt;0,B33*2,0)+IF(P33=1,L33*50,0)</f>
        <v>0</v>
      </c>
      <c r="Z33" s="80">
        <f>(IF(K33*Daten!$G$16&lt;=Daten!$H$16,Daten!$H$16,'Fronten Kalkulation'!K33*Daten!$G$16)*B33)+IF(O33=1,B33*8.4,0)+IF(I33&gt;0,B33*2,0)+IF(P33=1,L33*50,0)</f>
        <v>0</v>
      </c>
      <c r="AA33" s="80">
        <f>(IF(K33*Daten!$G$17&lt;=Daten!$H$17,Daten!$H$17,'Fronten Kalkulation'!K33*Daten!$G$17)*B33)+IF(O33=1,B33*8.4,0)+IF(I33&gt;0,B33*2,0)+IF(P33=1,L33*50,0)</f>
        <v>0</v>
      </c>
      <c r="AB33" s="80">
        <f>(IF(K33*Daten!$G$20&lt;=Daten!$H$20,Daten!$H$20,'Fronten Kalkulation'!K33*Daten!$G$20)*B33)+IF(O33=1,B33*8.4,0)+IF(I33&gt;0,B33*2,0)+IF(P33=1,L33*50,0)</f>
        <v>0</v>
      </c>
      <c r="AC33" s="80">
        <f>(IF(K33*Daten!$G$21&lt;=Daten!$H$21,Daten!$H$21,'Fronten Kalkulation'!K33*Daten!$G$21)*B33)+IF(O33=1,B33*8.4,0)+IF(I33&gt;0,B33*2,0)+IF(P33=1,L33*50,0)</f>
        <v>0</v>
      </c>
      <c r="AD33" s="80">
        <f>(IF(K33*Daten!$G$22&lt;=Daten!$H$22,Daten!$H$22,'Fronten Kalkulation'!K33*Daten!$G$22)*B33)+IF(O33=1,B33*8.4,0)+IF(I33&gt;0,B33*2,0)+IF(P33=1,L33*50,0)</f>
        <v>0</v>
      </c>
      <c r="AE33" s="80">
        <f>(IF(K33*Daten!$G$23&lt;=Daten!$H$23,Daten!$H$23,'Fronten Kalkulation'!K33*Daten!$G$23)*B33)+IF(O33=1,B33*8.4,0)+IF(I33&gt;0,B33*2,0)+IF(P33=1,L33*50,0)</f>
        <v>0</v>
      </c>
      <c r="AF33" s="80">
        <f>(IF(K33*Daten!$G$24&lt;=Daten!$H$24,Daten!$H$24,'Fronten Kalkulation'!K33*Daten!$G$24)*B33)+IF(O33=1,B33*8.4,0)+IF(I33&gt;0,B33*2,0)+IF(P33=1,L33*50,0)</f>
        <v>0</v>
      </c>
      <c r="AG33" s="80">
        <f>(IF(K33*Daten!$G$27&lt;=Daten!$H$27,Daten!$H$27,'Fronten Kalkulation'!K33*Daten!$G$27)*B33)+IF(O33=1,B33*8.4,0)+IF(I33&gt;0,B33*2,0)+IF(P33=1,L33*50,0)</f>
        <v>0</v>
      </c>
      <c r="AH33" s="80">
        <f>(IF(K33*Daten!$G$28&lt;=Daten!$H$28,Daten!$H$28,'Fronten Kalkulation'!K33*Daten!$G$28)*B33)+IF(O33=1,B33*8.4,0)+IF(I33&gt;0,B33*2,0)+IF(P33=1,L33*50,0)</f>
        <v>0</v>
      </c>
      <c r="AI33" s="80">
        <f>(IF(K33*Daten!$G$29&lt;=Daten!$H$29,Daten!$H$29,'Fronten Kalkulation'!K33*Daten!$G$29)*B33)+IF(O33=1,B33*8.4,0)+IF(I33&gt;0,B33*2,0)+IF(P33=1,L33*50,0)</f>
        <v>0</v>
      </c>
      <c r="AJ33" s="80">
        <f>(IF(K33*Daten!$G$30&lt;=Daten!$H$30,Daten!$H$30,'Fronten Kalkulation'!K33*Daten!$G$30)*B33)+IF(O33=1,B33*8.4,0)+IF(I33&gt;0,B33*2,0)+IF(P33=1,L33*50,0)</f>
        <v>0</v>
      </c>
      <c r="AK33" s="80">
        <f>(IF(K33*Daten!$G$31&lt;=Daten!$H$31,Daten!$H$31,'Fronten Kalkulation'!K33*Daten!$G$31)*B33)+IF(O33=1,B33*8.4,0)+IF(I33&gt;0,B33*2,0)+IF(P33=1,L33*50,0)</f>
        <v>0</v>
      </c>
      <c r="AL33" s="80">
        <f>(IF(K33*Daten!$G$34&lt;=Daten!$H$34,Daten!$H$34,'Fronten Kalkulation'!K33*Daten!$G$34)*B33)+IF(O33=1,B33*8.4,0)+IF(I33&gt;0,B33*2,0)+IF(P33=1,L33*50,0)</f>
        <v>0</v>
      </c>
      <c r="AM33" s="80">
        <f>(IF(K33*Daten!$G$35&lt;=Daten!$H$35,Daten!$H$35,'Fronten Kalkulation'!K33*Daten!$G$35)*B33)+IF(O33=1,B33*8.4,0)+IF(I33&gt;0,B33*2,0)+IF(P33=1,L33*50,0)</f>
        <v>0</v>
      </c>
      <c r="AN33" s="80">
        <f>(IF(K33*Daten!$G$38&lt;=Daten!$H$38,Daten!$H$38,'Fronten Kalkulation'!K33*Daten!$G$38)*B33)+IF(O33=1,B33*8.4,0)+IF(I33&gt;0,B33*2,0)+IF(P33=1,L33*50,0)</f>
        <v>0</v>
      </c>
      <c r="AO33" s="80">
        <f>(IF(K33*Daten!$G$39&lt;=Daten!$H$39,Daten!$H$39,'Fronten Kalkulation'!K33*Daten!$G$39)*B33)+IF(O33=1,B33*8.4,0)+IF(I33&gt;0,B33*2,0)+IF(P33=1,L33*50,0)</f>
        <v>0</v>
      </c>
      <c r="AP33" s="80">
        <f>(IF(K33*Daten!$G$40&lt;=Daten!$H$40,Daten!$H$40,'Fronten Kalkulation'!K33*Daten!$G$40)*B33)+IF(O33=1,B33*8.4,0)+IF(I33&gt;0,B33*2,0)+IF(P33=1,L33*50,0)</f>
        <v>0</v>
      </c>
      <c r="AQ33" s="80">
        <f>(IF(K33*Daten!$G$41&lt;=Daten!$H$41,Daten!$H$41,'Fronten Kalkulation'!K33*Daten!$G$41)*B33)+IF(O33=1,B33*8.4,0)+IF(I33&gt;0,B33*2,0)+IF(P33=1,L33*50,0)</f>
        <v>0</v>
      </c>
      <c r="AR33" s="80">
        <f>(IF(K33*Daten!$G$44&lt;=Daten!$H$44,Daten!$H$44,'Fronten Kalkulation'!K33*Daten!$G$44)*B33)+IF(O33=1,B33*8.4,0)+IF(I33&gt;0,B33*2,0)+IF(P33=1,L33*50,0)</f>
        <v>0</v>
      </c>
    </row>
    <row r="34" spans="1:44" s="28" customFormat="1" x14ac:dyDescent="0.25">
      <c r="A34" s="9">
        <v>29</v>
      </c>
      <c r="B34" s="57"/>
      <c r="C34" s="57"/>
      <c r="D34" s="57"/>
      <c r="E34" s="58"/>
      <c r="F34" s="57"/>
      <c r="G34" s="57"/>
      <c r="H34" s="57"/>
      <c r="I34" s="57"/>
      <c r="J34" s="57"/>
      <c r="K34" s="74">
        <f t="shared" si="0"/>
        <v>0</v>
      </c>
      <c r="L34" s="74">
        <f t="shared" si="1"/>
        <v>0</v>
      </c>
      <c r="M34" s="33"/>
      <c r="N34" s="34"/>
      <c r="O34" s="64">
        <f t="shared" si="2"/>
        <v>0</v>
      </c>
      <c r="P34" s="64">
        <f t="shared" si="3"/>
        <v>0</v>
      </c>
      <c r="Q34" s="64">
        <f t="shared" si="4"/>
        <v>0</v>
      </c>
      <c r="R34" s="64">
        <f t="shared" si="5"/>
        <v>0</v>
      </c>
      <c r="S34" s="80">
        <f>(IF(K34*Daten!$G$8&lt;=Daten!$H$8,Daten!$H$8,'Fronten Kalkulation'!K34*Daten!$G$8)*B34)+IF(O34=1,B34*8.4,0)+IF(I34&gt;0,B34*2,0)+IF(P34=1,L34*50,0)</f>
        <v>0</v>
      </c>
      <c r="T34" s="80">
        <f>(IF(K34*Daten!$G$9&lt;=Daten!$H$9,Daten!$H$9,'Fronten Kalkulation'!K34*Daten!$G$9)*B34)+IF(O34=1,B34*8.4,0)+IF(I34&gt;0,B34*2,0)+IF(P34=1,L34*50,0)</f>
        <v>0</v>
      </c>
      <c r="U34" s="80">
        <f>(IF(K34*Daten!$G$10&lt;=Daten!$H$10,Daten!$H$10,'Fronten Kalkulation'!K34*Daten!$G$10)*B34)+IF(O34=1,B34*8.4,0)+IF(I34&gt;0,B34*2,0)+IF(P34=1,L34*50,0)</f>
        <v>0</v>
      </c>
      <c r="V34" s="80">
        <f>(IF(K34*Daten!$G$46&lt;=Daten!$H$46,Daten!$H$46,'Fronten Kalkulation'!K34*Daten!$G$46)*B34)+IF(O34=1,B34*8.4,0)+IF(I34&gt;0,B34*2,0)+IF(P34=1,L34*50,0)</f>
        <v>0</v>
      </c>
      <c r="W34" s="80">
        <f>(IF(K34*Daten!$G$13&lt;=Daten!$H$13,Daten!$H$13,'Fronten Kalkulation'!K34*Daten!$G$13)*B34)+IF(O34=1,B34*8.4,0)+IF(I34&gt;0,B34*2,0)+IF(P34=1,L34*50,0)</f>
        <v>0</v>
      </c>
      <c r="X34" s="80">
        <f>(IF(K34*Daten!$G$14&lt;=Daten!$H$14,Daten!$H$14,'Fronten Kalkulation'!K34*Daten!$G$14)*B34)+IF(O34=1,B34*8.4,0)+IF(I34&gt;0,B34*2,0)+IF(P34=1,L34*50,0)</f>
        <v>0</v>
      </c>
      <c r="Y34" s="80">
        <f>(IF(K34*Daten!$G$15&lt;=Daten!$H$15,Daten!$H$15,'Fronten Kalkulation'!K34*Daten!$G$15)*B34)+IF(O34=1,B34*8.4,0)+IF(I34&gt;0,B34*2,0)+IF(P34=1,L34*50,0)</f>
        <v>0</v>
      </c>
      <c r="Z34" s="80">
        <f>(IF(K34*Daten!$G$16&lt;=Daten!$H$16,Daten!$H$16,'Fronten Kalkulation'!K34*Daten!$G$16)*B34)+IF(O34=1,B34*8.4,0)+IF(I34&gt;0,B34*2,0)+IF(P34=1,L34*50,0)</f>
        <v>0</v>
      </c>
      <c r="AA34" s="80">
        <f>(IF(K34*Daten!$G$17&lt;=Daten!$H$17,Daten!$H$17,'Fronten Kalkulation'!K34*Daten!$G$17)*B34)+IF(O34=1,B34*8.4,0)+IF(I34&gt;0,B34*2,0)+IF(P34=1,L34*50,0)</f>
        <v>0</v>
      </c>
      <c r="AB34" s="80">
        <f>(IF(K34*Daten!$G$20&lt;=Daten!$H$20,Daten!$H$20,'Fronten Kalkulation'!K34*Daten!$G$20)*B34)+IF(O34=1,B34*8.4,0)+IF(I34&gt;0,B34*2,0)+IF(P34=1,L34*50,0)</f>
        <v>0</v>
      </c>
      <c r="AC34" s="80">
        <f>(IF(K34*Daten!$G$21&lt;=Daten!$H$21,Daten!$H$21,'Fronten Kalkulation'!K34*Daten!$G$21)*B34)+IF(O34=1,B34*8.4,0)+IF(I34&gt;0,B34*2,0)+IF(P34=1,L34*50,0)</f>
        <v>0</v>
      </c>
      <c r="AD34" s="80">
        <f>(IF(K34*Daten!$G$22&lt;=Daten!$H$22,Daten!$H$22,'Fronten Kalkulation'!K34*Daten!$G$22)*B34)+IF(O34=1,B34*8.4,0)+IF(I34&gt;0,B34*2,0)+IF(P34=1,L34*50,0)</f>
        <v>0</v>
      </c>
      <c r="AE34" s="80">
        <f>(IF(K34*Daten!$G$23&lt;=Daten!$H$23,Daten!$H$23,'Fronten Kalkulation'!K34*Daten!$G$23)*B34)+IF(O34=1,B34*8.4,0)+IF(I34&gt;0,B34*2,0)+IF(P34=1,L34*50,0)</f>
        <v>0</v>
      </c>
      <c r="AF34" s="80">
        <f>(IF(K34*Daten!$G$24&lt;=Daten!$H$24,Daten!$H$24,'Fronten Kalkulation'!K34*Daten!$G$24)*B34)+IF(O34=1,B34*8.4,0)+IF(I34&gt;0,B34*2,0)+IF(P34=1,L34*50,0)</f>
        <v>0</v>
      </c>
      <c r="AG34" s="80">
        <f>(IF(K34*Daten!$G$27&lt;=Daten!$H$27,Daten!$H$27,'Fronten Kalkulation'!K34*Daten!$G$27)*B34)+IF(O34=1,B34*8.4,0)+IF(I34&gt;0,B34*2,0)+IF(P34=1,L34*50,0)</f>
        <v>0</v>
      </c>
      <c r="AH34" s="80">
        <f>(IF(K34*Daten!$G$28&lt;=Daten!$H$28,Daten!$H$28,'Fronten Kalkulation'!K34*Daten!$G$28)*B34)+IF(O34=1,B34*8.4,0)+IF(I34&gt;0,B34*2,0)+IF(P34=1,L34*50,0)</f>
        <v>0</v>
      </c>
      <c r="AI34" s="80">
        <f>(IF(K34*Daten!$G$29&lt;=Daten!$H$29,Daten!$H$29,'Fronten Kalkulation'!K34*Daten!$G$29)*B34)+IF(O34=1,B34*8.4,0)+IF(I34&gt;0,B34*2,0)+IF(P34=1,L34*50,0)</f>
        <v>0</v>
      </c>
      <c r="AJ34" s="80">
        <f>(IF(K34*Daten!$G$30&lt;=Daten!$H$30,Daten!$H$30,'Fronten Kalkulation'!K34*Daten!$G$30)*B34)+IF(O34=1,B34*8.4,0)+IF(I34&gt;0,B34*2,0)+IF(P34=1,L34*50,0)</f>
        <v>0</v>
      </c>
      <c r="AK34" s="80">
        <f>(IF(K34*Daten!$G$31&lt;=Daten!$H$31,Daten!$H$31,'Fronten Kalkulation'!K34*Daten!$G$31)*B34)+IF(O34=1,B34*8.4,0)+IF(I34&gt;0,B34*2,0)+IF(P34=1,L34*50,0)</f>
        <v>0</v>
      </c>
      <c r="AL34" s="80">
        <f>(IF(K34*Daten!$G$34&lt;=Daten!$H$34,Daten!$H$34,'Fronten Kalkulation'!K34*Daten!$G$34)*B34)+IF(O34=1,B34*8.4,0)+IF(I34&gt;0,B34*2,0)+IF(P34=1,L34*50,0)</f>
        <v>0</v>
      </c>
      <c r="AM34" s="80">
        <f>(IF(K34*Daten!$G$35&lt;=Daten!$H$35,Daten!$H$35,'Fronten Kalkulation'!K34*Daten!$G$35)*B34)+IF(O34=1,B34*8.4,0)+IF(I34&gt;0,B34*2,0)+IF(P34=1,L34*50,0)</f>
        <v>0</v>
      </c>
      <c r="AN34" s="80">
        <f>(IF(K34*Daten!$G$38&lt;=Daten!$H$38,Daten!$H$38,'Fronten Kalkulation'!K34*Daten!$G$38)*B34)+IF(O34=1,B34*8.4,0)+IF(I34&gt;0,B34*2,0)+IF(P34=1,L34*50,0)</f>
        <v>0</v>
      </c>
      <c r="AO34" s="80">
        <f>(IF(K34*Daten!$G$39&lt;=Daten!$H$39,Daten!$H$39,'Fronten Kalkulation'!K34*Daten!$G$39)*B34)+IF(O34=1,B34*8.4,0)+IF(I34&gt;0,B34*2,0)+IF(P34=1,L34*50,0)</f>
        <v>0</v>
      </c>
      <c r="AP34" s="80">
        <f>(IF(K34*Daten!$G$40&lt;=Daten!$H$40,Daten!$H$40,'Fronten Kalkulation'!K34*Daten!$G$40)*B34)+IF(O34=1,B34*8.4,0)+IF(I34&gt;0,B34*2,0)+IF(P34=1,L34*50,0)</f>
        <v>0</v>
      </c>
      <c r="AQ34" s="80">
        <f>(IF(K34*Daten!$G$41&lt;=Daten!$H$41,Daten!$H$41,'Fronten Kalkulation'!K34*Daten!$G$41)*B34)+IF(O34=1,B34*8.4,0)+IF(I34&gt;0,B34*2,0)+IF(P34=1,L34*50,0)</f>
        <v>0</v>
      </c>
      <c r="AR34" s="80">
        <f>(IF(K34*Daten!$G$44&lt;=Daten!$H$44,Daten!$H$44,'Fronten Kalkulation'!K34*Daten!$G$44)*B34)+IF(O34=1,B34*8.4,0)+IF(I34&gt;0,B34*2,0)+IF(P34=1,L34*50,0)</f>
        <v>0</v>
      </c>
    </row>
    <row r="35" spans="1:44" s="28" customFormat="1" x14ac:dyDescent="0.25">
      <c r="A35" s="9">
        <v>30</v>
      </c>
      <c r="B35" s="57"/>
      <c r="C35" s="57"/>
      <c r="D35" s="57"/>
      <c r="E35" s="58"/>
      <c r="F35" s="57"/>
      <c r="G35" s="57"/>
      <c r="H35" s="57"/>
      <c r="I35" s="57"/>
      <c r="J35" s="57"/>
      <c r="K35" s="74">
        <f t="shared" si="0"/>
        <v>0</v>
      </c>
      <c r="L35" s="74">
        <f t="shared" si="1"/>
        <v>0</v>
      </c>
      <c r="M35" s="33"/>
      <c r="N35" s="34"/>
      <c r="O35" s="64">
        <f t="shared" si="2"/>
        <v>0</v>
      </c>
      <c r="P35" s="64">
        <f t="shared" si="3"/>
        <v>0</v>
      </c>
      <c r="Q35" s="64">
        <f t="shared" si="4"/>
        <v>0</v>
      </c>
      <c r="R35" s="64">
        <f t="shared" si="5"/>
        <v>0</v>
      </c>
      <c r="S35" s="80">
        <f>(IF(K35*Daten!$G$8&lt;=Daten!$H$8,Daten!$H$8,'Fronten Kalkulation'!K35*Daten!$G$8)*B35)+IF(O35=1,B35*8.4,0)+IF(I35&gt;0,B35*2,0)+IF(P35=1,L35*50,0)</f>
        <v>0</v>
      </c>
      <c r="T35" s="80">
        <f>(IF(K35*Daten!$G$9&lt;=Daten!$H$9,Daten!$H$9,'Fronten Kalkulation'!K35*Daten!$G$9)*B35)+IF(O35=1,B35*8.4,0)+IF(I35&gt;0,B35*2,0)+IF(P35=1,L35*50,0)</f>
        <v>0</v>
      </c>
      <c r="U35" s="80">
        <f>(IF(K35*Daten!$G$10&lt;=Daten!$H$10,Daten!$H$10,'Fronten Kalkulation'!K35*Daten!$G$10)*B35)+IF(O35=1,B35*8.4,0)+IF(I35&gt;0,B35*2,0)+IF(P35=1,L35*50,0)</f>
        <v>0</v>
      </c>
      <c r="V35" s="80">
        <f>(IF(K35*Daten!$G$46&lt;=Daten!$H$46,Daten!$H$46,'Fronten Kalkulation'!K35*Daten!$G$46)*B35)+IF(O35=1,B35*8.4,0)+IF(I35&gt;0,B35*2,0)+IF(P35=1,L35*50,0)</f>
        <v>0</v>
      </c>
      <c r="W35" s="80">
        <f>(IF(K35*Daten!$G$13&lt;=Daten!$H$13,Daten!$H$13,'Fronten Kalkulation'!K35*Daten!$G$13)*B35)+IF(O35=1,B35*8.4,0)+IF(I35&gt;0,B35*2,0)+IF(P35=1,L35*50,0)</f>
        <v>0</v>
      </c>
      <c r="X35" s="80">
        <f>(IF(K35*Daten!$G$14&lt;=Daten!$H$14,Daten!$H$14,'Fronten Kalkulation'!K35*Daten!$G$14)*B35)+IF(O35=1,B35*8.4,0)+IF(I35&gt;0,B35*2,0)+IF(P35=1,L35*50,0)</f>
        <v>0</v>
      </c>
      <c r="Y35" s="80">
        <f>(IF(K35*Daten!$G$15&lt;=Daten!$H$15,Daten!$H$15,'Fronten Kalkulation'!K35*Daten!$G$15)*B35)+IF(O35=1,B35*8.4,0)+IF(I35&gt;0,B35*2,0)+IF(P35=1,L35*50,0)</f>
        <v>0</v>
      </c>
      <c r="Z35" s="80">
        <f>(IF(K35*Daten!$G$16&lt;=Daten!$H$16,Daten!$H$16,'Fronten Kalkulation'!K35*Daten!$G$16)*B35)+IF(O35=1,B35*8.4,0)+IF(I35&gt;0,B35*2,0)+IF(P35=1,L35*50,0)</f>
        <v>0</v>
      </c>
      <c r="AA35" s="80">
        <f>(IF(K35*Daten!$G$17&lt;=Daten!$H$17,Daten!$H$17,'Fronten Kalkulation'!K35*Daten!$G$17)*B35)+IF(O35=1,B35*8.4,0)+IF(I35&gt;0,B35*2,0)+IF(P35=1,L35*50,0)</f>
        <v>0</v>
      </c>
      <c r="AB35" s="80">
        <f>(IF(K35*Daten!$G$20&lt;=Daten!$H$20,Daten!$H$20,'Fronten Kalkulation'!K35*Daten!$G$20)*B35)+IF(O35=1,B35*8.4,0)+IF(I35&gt;0,B35*2,0)+IF(P35=1,L35*50,0)</f>
        <v>0</v>
      </c>
      <c r="AC35" s="80">
        <f>(IF(K35*Daten!$G$21&lt;=Daten!$H$21,Daten!$H$21,'Fronten Kalkulation'!K35*Daten!$G$21)*B35)+IF(O35=1,B35*8.4,0)+IF(I35&gt;0,B35*2,0)+IF(P35=1,L35*50,0)</f>
        <v>0</v>
      </c>
      <c r="AD35" s="80">
        <f>(IF(K35*Daten!$G$22&lt;=Daten!$H$22,Daten!$H$22,'Fronten Kalkulation'!K35*Daten!$G$22)*B35)+IF(O35=1,B35*8.4,0)+IF(I35&gt;0,B35*2,0)+IF(P35=1,L35*50,0)</f>
        <v>0</v>
      </c>
      <c r="AE35" s="80">
        <f>(IF(K35*Daten!$G$23&lt;=Daten!$H$23,Daten!$H$23,'Fronten Kalkulation'!K35*Daten!$G$23)*B35)+IF(O35=1,B35*8.4,0)+IF(I35&gt;0,B35*2,0)+IF(P35=1,L35*50,0)</f>
        <v>0</v>
      </c>
      <c r="AF35" s="80">
        <f>(IF(K35*Daten!$G$24&lt;=Daten!$H$24,Daten!$H$24,'Fronten Kalkulation'!K35*Daten!$G$24)*B35)+IF(O35=1,B35*8.4,0)+IF(I35&gt;0,B35*2,0)+IF(P35=1,L35*50,0)</f>
        <v>0</v>
      </c>
      <c r="AG35" s="80">
        <f>(IF(K35*Daten!$G$27&lt;=Daten!$H$27,Daten!$H$27,'Fronten Kalkulation'!K35*Daten!$G$27)*B35)+IF(O35=1,B35*8.4,0)+IF(I35&gt;0,B35*2,0)+IF(P35=1,L35*50,0)</f>
        <v>0</v>
      </c>
      <c r="AH35" s="80">
        <f>(IF(K35*Daten!$G$28&lt;=Daten!$H$28,Daten!$H$28,'Fronten Kalkulation'!K35*Daten!$G$28)*B35)+IF(O35=1,B35*8.4,0)+IF(I35&gt;0,B35*2,0)+IF(P35=1,L35*50,0)</f>
        <v>0</v>
      </c>
      <c r="AI35" s="80">
        <f>(IF(K35*Daten!$G$29&lt;=Daten!$H$29,Daten!$H$29,'Fronten Kalkulation'!K35*Daten!$G$29)*B35)+IF(O35=1,B35*8.4,0)+IF(I35&gt;0,B35*2,0)+IF(P35=1,L35*50,0)</f>
        <v>0</v>
      </c>
      <c r="AJ35" s="80">
        <f>(IF(K35*Daten!$G$30&lt;=Daten!$H$30,Daten!$H$30,'Fronten Kalkulation'!K35*Daten!$G$30)*B35)+IF(O35=1,B35*8.4,0)+IF(I35&gt;0,B35*2,0)+IF(P35=1,L35*50,0)</f>
        <v>0</v>
      </c>
      <c r="AK35" s="80">
        <f>(IF(K35*Daten!$G$31&lt;=Daten!$H$31,Daten!$H$31,'Fronten Kalkulation'!K35*Daten!$G$31)*B35)+IF(O35=1,B35*8.4,0)+IF(I35&gt;0,B35*2,0)+IF(P35=1,L35*50,0)</f>
        <v>0</v>
      </c>
      <c r="AL35" s="80">
        <f>(IF(K35*Daten!$G$34&lt;=Daten!$H$34,Daten!$H$34,'Fronten Kalkulation'!K35*Daten!$G$34)*B35)+IF(O35=1,B35*8.4,0)+IF(I35&gt;0,B35*2,0)+IF(P35=1,L35*50,0)</f>
        <v>0</v>
      </c>
      <c r="AM35" s="80">
        <f>(IF(K35*Daten!$G$35&lt;=Daten!$H$35,Daten!$H$35,'Fronten Kalkulation'!K35*Daten!$G$35)*B35)+IF(O35=1,B35*8.4,0)+IF(I35&gt;0,B35*2,0)+IF(P35=1,L35*50,0)</f>
        <v>0</v>
      </c>
      <c r="AN35" s="80">
        <f>(IF(K35*Daten!$G$38&lt;=Daten!$H$38,Daten!$H$38,'Fronten Kalkulation'!K35*Daten!$G$38)*B35)+IF(O35=1,B35*8.4,0)+IF(I35&gt;0,B35*2,0)+IF(P35=1,L35*50,0)</f>
        <v>0</v>
      </c>
      <c r="AO35" s="80">
        <f>(IF(K35*Daten!$G$39&lt;=Daten!$H$39,Daten!$H$39,'Fronten Kalkulation'!K35*Daten!$G$39)*B35)+IF(O35=1,B35*8.4,0)+IF(I35&gt;0,B35*2,0)+IF(P35=1,L35*50,0)</f>
        <v>0</v>
      </c>
      <c r="AP35" s="80">
        <f>(IF(K35*Daten!$G$40&lt;=Daten!$H$40,Daten!$H$40,'Fronten Kalkulation'!K35*Daten!$G$40)*B35)+IF(O35=1,B35*8.4,0)+IF(I35&gt;0,B35*2,0)+IF(P35=1,L35*50,0)</f>
        <v>0</v>
      </c>
      <c r="AQ35" s="80">
        <f>(IF(K35*Daten!$G$41&lt;=Daten!$H$41,Daten!$H$41,'Fronten Kalkulation'!K35*Daten!$G$41)*B35)+IF(O35=1,B35*8.4,0)+IF(I35&gt;0,B35*2,0)+IF(P35=1,L35*50,0)</f>
        <v>0</v>
      </c>
      <c r="AR35" s="80">
        <f>(IF(K35*Daten!$G$44&lt;=Daten!$H$44,Daten!$H$44,'Fronten Kalkulation'!K35*Daten!$G$44)*B35)+IF(O35=1,B35*8.4,0)+IF(I35&gt;0,B35*2,0)+IF(P35=1,L35*50,0)</f>
        <v>0</v>
      </c>
    </row>
    <row r="36" spans="1:44" s="28" customFormat="1" x14ac:dyDescent="0.25">
      <c r="B36" s="55"/>
      <c r="F36" s="29"/>
      <c r="G36" s="90"/>
      <c r="H36" s="90"/>
      <c r="I36" s="90"/>
      <c r="O36" s="64"/>
      <c r="P36" s="64"/>
      <c r="Q36" s="64"/>
      <c r="R36" s="64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</row>
    <row r="37" spans="1:44" s="28" customFormat="1" x14ac:dyDescent="0.25">
      <c r="F37" s="90">
        <f>COUNT(F6:F36)</f>
        <v>0</v>
      </c>
      <c r="G37" s="90">
        <f t="shared" ref="G37:I37" si="6">COUNT(G6:G36)</f>
        <v>0</v>
      </c>
      <c r="H37" s="90">
        <f t="shared" si="6"/>
        <v>0</v>
      </c>
      <c r="I37" s="90">
        <f t="shared" si="6"/>
        <v>0</v>
      </c>
      <c r="L37" s="34">
        <f>SUM(L6:L36)</f>
        <v>0</v>
      </c>
      <c r="M37" s="34"/>
      <c r="O37" s="81">
        <f t="shared" ref="O37:R37" si="7">SUM(O6:O36)</f>
        <v>0</v>
      </c>
      <c r="P37" s="81">
        <f t="shared" si="7"/>
        <v>0</v>
      </c>
      <c r="Q37" s="81">
        <f t="shared" si="7"/>
        <v>0</v>
      </c>
      <c r="R37" s="81">
        <f t="shared" si="7"/>
        <v>0</v>
      </c>
      <c r="S37" s="80">
        <f>SUM(S6:S36)</f>
        <v>0</v>
      </c>
      <c r="T37" s="80">
        <f>SUM(T6:T36)</f>
        <v>0</v>
      </c>
      <c r="U37" s="80">
        <f>SUM(U6:U36)</f>
        <v>0</v>
      </c>
      <c r="V37" s="80">
        <f>SUM(V6:V36)</f>
        <v>0</v>
      </c>
      <c r="W37" s="80">
        <f>SUM(W6:W36)</f>
        <v>0</v>
      </c>
      <c r="X37" s="80">
        <f t="shared" ref="X37:AR37" si="8">SUM(X6:X36)</f>
        <v>0</v>
      </c>
      <c r="Y37" s="80">
        <f t="shared" si="8"/>
        <v>0</v>
      </c>
      <c r="Z37" s="80">
        <f t="shared" si="8"/>
        <v>0</v>
      </c>
      <c r="AA37" s="80">
        <f t="shared" si="8"/>
        <v>0</v>
      </c>
      <c r="AB37" s="80">
        <f t="shared" si="8"/>
        <v>0</v>
      </c>
      <c r="AC37" s="80">
        <f t="shared" si="8"/>
        <v>0</v>
      </c>
      <c r="AD37" s="80">
        <f t="shared" si="8"/>
        <v>0</v>
      </c>
      <c r="AE37" s="80">
        <f t="shared" si="8"/>
        <v>0</v>
      </c>
      <c r="AF37" s="80">
        <f t="shared" si="8"/>
        <v>0</v>
      </c>
      <c r="AG37" s="80">
        <f t="shared" si="8"/>
        <v>0</v>
      </c>
      <c r="AH37" s="80">
        <f t="shared" si="8"/>
        <v>0</v>
      </c>
      <c r="AI37" s="80">
        <f t="shared" si="8"/>
        <v>0</v>
      </c>
      <c r="AJ37" s="80">
        <f t="shared" si="8"/>
        <v>0</v>
      </c>
      <c r="AK37" s="80">
        <f t="shared" si="8"/>
        <v>0</v>
      </c>
      <c r="AL37" s="80">
        <f t="shared" si="8"/>
        <v>0</v>
      </c>
      <c r="AM37" s="80">
        <f t="shared" si="8"/>
        <v>0</v>
      </c>
      <c r="AN37" s="80">
        <f t="shared" si="8"/>
        <v>0</v>
      </c>
      <c r="AO37" s="80">
        <f t="shared" si="8"/>
        <v>0</v>
      </c>
      <c r="AP37" s="80">
        <f t="shared" si="8"/>
        <v>0</v>
      </c>
      <c r="AQ37" s="80">
        <f t="shared" si="8"/>
        <v>0</v>
      </c>
      <c r="AR37" s="80">
        <f t="shared" si="8"/>
        <v>0</v>
      </c>
    </row>
    <row r="38" spans="1:44" s="28" customFormat="1" x14ac:dyDescent="0.25">
      <c r="F38" s="29"/>
      <c r="G38" s="29"/>
      <c r="H38" s="29"/>
      <c r="I38" s="29"/>
      <c r="O38" s="64"/>
      <c r="P38" s="64"/>
      <c r="Q38" s="64"/>
      <c r="R38" s="64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</row>
    <row r="39" spans="1:44" s="28" customFormat="1" ht="18.75" x14ac:dyDescent="0.3">
      <c r="A39" s="42" t="s">
        <v>616</v>
      </c>
      <c r="F39" s="29"/>
      <c r="G39" s="29"/>
      <c r="H39" s="56" t="s">
        <v>630</v>
      </c>
      <c r="I39" s="29"/>
      <c r="O39" s="64"/>
      <c r="P39" s="64"/>
      <c r="Q39" s="64"/>
      <c r="R39" s="64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</row>
    <row r="40" spans="1:44" s="28" customFormat="1" x14ac:dyDescent="0.25">
      <c r="F40" s="29"/>
      <c r="G40" s="29"/>
      <c r="H40" s="29"/>
      <c r="I40" s="29"/>
      <c r="O40" s="64"/>
      <c r="P40" s="64"/>
      <c r="Q40" s="64"/>
      <c r="R40" s="64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s="28" customFormat="1" x14ac:dyDescent="0.25">
      <c r="F41" s="29"/>
      <c r="G41" s="29"/>
      <c r="H41" s="29"/>
      <c r="I41" s="29"/>
      <c r="O41" s="64"/>
      <c r="P41" s="64"/>
      <c r="Q41" s="64"/>
      <c r="R41" s="64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</row>
    <row r="42" spans="1:44" s="28" customFormat="1" ht="15.75" thickBot="1" x14ac:dyDescent="0.3">
      <c r="A42" s="32" t="s">
        <v>9</v>
      </c>
      <c r="F42" s="29"/>
      <c r="G42" s="29"/>
      <c r="H42" s="53" t="s">
        <v>50</v>
      </c>
      <c r="I42" s="54" t="s">
        <v>596</v>
      </c>
      <c r="J42" s="55"/>
      <c r="O42" s="64"/>
      <c r="P42" s="64"/>
      <c r="Q42" s="64"/>
      <c r="R42" s="64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</row>
    <row r="43" spans="1:44" s="28" customFormat="1" x14ac:dyDescent="0.25">
      <c r="A43" s="2">
        <v>11</v>
      </c>
      <c r="B43" s="122" t="s">
        <v>11</v>
      </c>
      <c r="C43" s="122"/>
      <c r="D43" s="122"/>
      <c r="E43" s="122"/>
      <c r="F43" s="59">
        <f>S37</f>
        <v>0</v>
      </c>
      <c r="G43" s="29"/>
      <c r="H43" s="1"/>
      <c r="I43" s="120"/>
      <c r="J43" s="120"/>
      <c r="K43" s="120"/>
      <c r="L43" s="120"/>
      <c r="M43" s="29"/>
      <c r="O43" s="64"/>
      <c r="P43" s="64"/>
      <c r="Q43" s="64"/>
      <c r="R43" s="64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s="28" customFormat="1" x14ac:dyDescent="0.25">
      <c r="A44" s="3">
        <v>12</v>
      </c>
      <c r="B44" s="98" t="s">
        <v>12</v>
      </c>
      <c r="C44" s="98"/>
      <c r="D44" s="98"/>
      <c r="E44" s="98"/>
      <c r="F44" s="60">
        <f>T37</f>
        <v>0</v>
      </c>
      <c r="G44" s="29"/>
      <c r="H44" s="29"/>
      <c r="I44" s="29"/>
      <c r="O44" s="64"/>
      <c r="P44" s="64"/>
      <c r="Q44" s="64"/>
      <c r="R44" s="64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44" s="28" customFormat="1" ht="15.75" thickBot="1" x14ac:dyDescent="0.3">
      <c r="A45" s="4">
        <v>13</v>
      </c>
      <c r="B45" s="123" t="s">
        <v>13</v>
      </c>
      <c r="C45" s="123"/>
      <c r="D45" s="123"/>
      <c r="E45" s="123"/>
      <c r="F45" s="61">
        <f>U37</f>
        <v>0</v>
      </c>
      <c r="G45" s="29"/>
      <c r="H45" s="29"/>
      <c r="I45" s="29"/>
      <c r="O45" s="64"/>
      <c r="P45" s="64"/>
      <c r="Q45" s="64"/>
      <c r="R45" s="64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</row>
    <row r="46" spans="1:44" s="28" customFormat="1" x14ac:dyDescent="0.25">
      <c r="G46" s="29"/>
      <c r="H46" s="53" t="s">
        <v>51</v>
      </c>
      <c r="I46" s="54" t="s">
        <v>52</v>
      </c>
      <c r="J46" s="55"/>
      <c r="O46" s="64"/>
      <c r="P46" s="64"/>
      <c r="Q46" s="64"/>
      <c r="R46" s="64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s="28" customFormat="1" ht="15.75" thickBot="1" x14ac:dyDescent="0.3">
      <c r="A47" s="32" t="s">
        <v>14</v>
      </c>
      <c r="F47" s="62"/>
      <c r="G47" s="29"/>
      <c r="H47" s="1"/>
      <c r="I47" s="120"/>
      <c r="J47" s="120"/>
      <c r="K47" s="120"/>
      <c r="L47" s="120"/>
      <c r="O47" s="64"/>
      <c r="P47" s="64"/>
      <c r="Q47" s="64"/>
      <c r="R47" s="64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s="28" customFormat="1" x14ac:dyDescent="0.25">
      <c r="A48" s="2">
        <v>21</v>
      </c>
      <c r="B48" s="99" t="s">
        <v>19</v>
      </c>
      <c r="C48" s="99"/>
      <c r="D48" s="99"/>
      <c r="E48" s="99"/>
      <c r="F48" s="59">
        <f>W37</f>
        <v>0</v>
      </c>
      <c r="G48" s="29"/>
      <c r="M48" s="29"/>
      <c r="O48" s="64"/>
      <c r="P48" s="64"/>
      <c r="Q48" s="64"/>
      <c r="R48" s="64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:44" s="28" customFormat="1" x14ac:dyDescent="0.25">
      <c r="A49" s="5">
        <v>22</v>
      </c>
      <c r="B49" s="97" t="s">
        <v>18</v>
      </c>
      <c r="C49" s="97"/>
      <c r="D49" s="97"/>
      <c r="E49" s="97"/>
      <c r="F49" s="63">
        <f>X37</f>
        <v>0</v>
      </c>
      <c r="G49" s="29"/>
      <c r="H49" s="29"/>
      <c r="I49" s="29"/>
      <c r="O49" s="64"/>
      <c r="P49" s="64"/>
      <c r="Q49" s="64"/>
      <c r="R49" s="64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 s="28" customFormat="1" x14ac:dyDescent="0.25">
      <c r="A50" s="5">
        <v>23</v>
      </c>
      <c r="B50" s="97" t="s">
        <v>15</v>
      </c>
      <c r="C50" s="97"/>
      <c r="D50" s="97"/>
      <c r="E50" s="97"/>
      <c r="F50" s="63">
        <f>Y37</f>
        <v>0</v>
      </c>
      <c r="G50" s="29"/>
      <c r="H50" s="53" t="s">
        <v>53</v>
      </c>
      <c r="I50" s="54" t="s">
        <v>54</v>
      </c>
      <c r="J50" s="55"/>
      <c r="O50" s="64"/>
      <c r="P50" s="64"/>
      <c r="Q50" s="64"/>
      <c r="R50" s="64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 s="28" customFormat="1" x14ac:dyDescent="0.25">
      <c r="A51" s="3">
        <v>24</v>
      </c>
      <c r="B51" s="98" t="s">
        <v>16</v>
      </c>
      <c r="C51" s="98"/>
      <c r="D51" s="98"/>
      <c r="E51" s="98"/>
      <c r="F51" s="60">
        <f>Z37</f>
        <v>0</v>
      </c>
      <c r="G51" s="29"/>
      <c r="H51" s="1"/>
      <c r="I51" s="120"/>
      <c r="J51" s="120"/>
      <c r="K51" s="120"/>
      <c r="L51" s="120"/>
      <c r="O51" s="64" t="s">
        <v>620</v>
      </c>
      <c r="P51" s="64" t="s">
        <v>621</v>
      </c>
      <c r="Q51" s="64" t="s">
        <v>622</v>
      </c>
      <c r="R51" s="64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s="28" customFormat="1" ht="15.75" thickBot="1" x14ac:dyDescent="0.3">
      <c r="A52" s="4">
        <v>25</v>
      </c>
      <c r="B52" s="6" t="s">
        <v>17</v>
      </c>
      <c r="C52" s="6"/>
      <c r="D52" s="6"/>
      <c r="E52" s="6"/>
      <c r="F52" s="61">
        <f>AA37</f>
        <v>0</v>
      </c>
      <c r="G52" s="29"/>
      <c r="M52" s="29"/>
      <c r="O52" s="64">
        <f>IFERROR(IF(FIND("geölt",I51),1.16,0),0)</f>
        <v>0</v>
      </c>
      <c r="P52" s="64">
        <f>IFERROR(IF(FIND("Natur lackiert",I51),1.21,0),0)</f>
        <v>0</v>
      </c>
      <c r="Q52" s="64">
        <f>IF(O52+P52=0,1,O52+P52)</f>
        <v>1</v>
      </c>
      <c r="R52" s="64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:44" s="28" customFormat="1" x14ac:dyDescent="0.25">
      <c r="G53" s="29"/>
      <c r="H53" s="53" t="s">
        <v>619</v>
      </c>
      <c r="I53" s="95" t="str">
        <f>IF(O37&gt;0,"Möchten Sie passend zu Ihrer Auswahl "&amp;O54&amp;" Scharniere?","Keine Scharniere, da keine Bohrung")</f>
        <v>Keine Scharniere, da keine Bohrung</v>
      </c>
      <c r="O53" s="64" t="s">
        <v>627</v>
      </c>
      <c r="P53" s="64" t="s">
        <v>626</v>
      </c>
      <c r="Q53" s="64" t="s">
        <v>628</v>
      </c>
      <c r="R53" s="64" t="s">
        <v>629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:44" s="28" customFormat="1" x14ac:dyDescent="0.25">
      <c r="A54" s="35"/>
      <c r="B54" s="35"/>
      <c r="C54" s="35"/>
      <c r="D54" s="35"/>
      <c r="E54" s="35"/>
      <c r="F54" s="94"/>
      <c r="G54" s="90"/>
      <c r="H54" s="90"/>
      <c r="I54" s="120"/>
      <c r="J54" s="120"/>
      <c r="K54" s="120"/>
      <c r="L54" s="120"/>
      <c r="O54" s="64">
        <f>SUM(F37:I37)</f>
        <v>0</v>
      </c>
      <c r="P54" s="64">
        <f>IFERROR(IF(FIND("Keine",I54),0,0),0)</f>
        <v>0</v>
      </c>
      <c r="Q54" s="64">
        <f>IFERROR(IF(FIND("Standard",I54),O54*3.95,0),0)</f>
        <v>0</v>
      </c>
      <c r="R54" s="64">
        <f>IFERROR(IF(FIND("Selbstbremsend",I54),O54*4.5,0),0)</f>
        <v>0</v>
      </c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 s="28" customFormat="1" ht="15.75" thickBot="1" x14ac:dyDescent="0.3">
      <c r="A55" s="32" t="s">
        <v>20</v>
      </c>
      <c r="F55" s="62"/>
      <c r="G55" s="29"/>
      <c r="H55" s="29"/>
      <c r="I55" s="29"/>
      <c r="P55" s="64"/>
      <c r="Q55" s="64"/>
      <c r="R55" s="64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s="28" customFormat="1" x14ac:dyDescent="0.25">
      <c r="A56" s="2">
        <v>31</v>
      </c>
      <c r="B56" s="92" t="s">
        <v>631</v>
      </c>
      <c r="C56" s="92"/>
      <c r="D56" s="92"/>
      <c r="E56" s="92"/>
      <c r="F56" s="59">
        <f>F58</f>
        <v>0</v>
      </c>
      <c r="G56" s="29"/>
      <c r="H56" s="10"/>
      <c r="I56" s="11"/>
      <c r="J56" s="12"/>
      <c r="K56" s="12"/>
      <c r="L56" s="66"/>
      <c r="M56" s="35"/>
      <c r="O56" s="64"/>
      <c r="P56" s="64"/>
      <c r="Q56" s="64"/>
      <c r="R56" s="64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:44" s="28" customFormat="1" x14ac:dyDescent="0.25">
      <c r="A57" s="5">
        <v>32</v>
      </c>
      <c r="B57" s="91" t="s">
        <v>632</v>
      </c>
      <c r="C57" s="91"/>
      <c r="D57" s="91"/>
      <c r="E57" s="91"/>
      <c r="F57" s="63">
        <f>AC37</f>
        <v>0</v>
      </c>
      <c r="G57" s="29"/>
      <c r="H57" s="13" t="s">
        <v>600</v>
      </c>
      <c r="I57" s="14"/>
      <c r="J57" s="15"/>
      <c r="K57" s="15"/>
      <c r="L57" s="67">
        <f>IFERROR(VLOOKUP(I43,Daten!T7:U34,2),0)*Q52+(Q54+R54)</f>
        <v>0</v>
      </c>
      <c r="M57" s="36"/>
      <c r="O57" s="64"/>
      <c r="P57" s="64"/>
      <c r="Q57" s="64"/>
      <c r="R57" s="64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:44" s="28" customFormat="1" x14ac:dyDescent="0.25">
      <c r="A58" s="5">
        <v>33</v>
      </c>
      <c r="B58" s="91" t="s">
        <v>633</v>
      </c>
      <c r="C58" s="91"/>
      <c r="D58" s="91"/>
      <c r="E58" s="91"/>
      <c r="F58" s="63">
        <f>AD37</f>
        <v>0</v>
      </c>
      <c r="G58" s="29"/>
      <c r="H58" s="13" t="s">
        <v>597</v>
      </c>
      <c r="I58" s="14"/>
      <c r="J58" s="15"/>
      <c r="K58" s="15"/>
      <c r="L58" s="67">
        <f>L57*Daten!D3*-1</f>
        <v>0</v>
      </c>
      <c r="M58" s="36"/>
      <c r="O58" s="64"/>
      <c r="P58" s="64"/>
      <c r="Q58" s="64"/>
      <c r="R58" s="64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</row>
    <row r="59" spans="1:44" s="28" customFormat="1" x14ac:dyDescent="0.25">
      <c r="A59" s="5">
        <v>34</v>
      </c>
      <c r="B59" s="91" t="s">
        <v>634</v>
      </c>
      <c r="C59" s="91"/>
      <c r="D59" s="91"/>
      <c r="E59" s="91"/>
      <c r="F59" s="63">
        <f>AE37</f>
        <v>0</v>
      </c>
      <c r="G59" s="29"/>
      <c r="H59" s="16"/>
      <c r="I59" s="14"/>
      <c r="J59" s="15"/>
      <c r="K59" s="15"/>
      <c r="L59" s="67"/>
      <c r="M59" s="36"/>
      <c r="O59" s="64"/>
      <c r="P59" s="64"/>
      <c r="Q59" s="64"/>
      <c r="R59" s="64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</row>
    <row r="60" spans="1:44" s="28" customFormat="1" ht="15.75" thickBot="1" x14ac:dyDescent="0.3">
      <c r="A60" s="4">
        <v>35</v>
      </c>
      <c r="B60" s="93" t="s">
        <v>635</v>
      </c>
      <c r="C60" s="93"/>
      <c r="D60" s="93"/>
      <c r="E60" s="93"/>
      <c r="F60" s="61">
        <f>AF37</f>
        <v>0</v>
      </c>
      <c r="G60" s="29"/>
      <c r="H60" s="13" t="s">
        <v>598</v>
      </c>
      <c r="I60" s="14"/>
      <c r="J60" s="15"/>
      <c r="K60" s="15"/>
      <c r="L60" s="67">
        <f>IF(L57&lt;=0,0,15)</f>
        <v>0</v>
      </c>
      <c r="M60" s="36"/>
      <c r="O60" s="64"/>
      <c r="P60" s="64"/>
      <c r="Q60" s="64"/>
      <c r="R60" s="64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</row>
    <row r="61" spans="1:44" s="28" customFormat="1" x14ac:dyDescent="0.25">
      <c r="F61" s="62"/>
      <c r="G61" s="29"/>
      <c r="H61" s="13" t="s">
        <v>49</v>
      </c>
      <c r="I61" s="14"/>
      <c r="J61" s="15"/>
      <c r="K61" s="15"/>
      <c r="L61" s="68">
        <f>IF(L57&lt;=0,0,IF(P94=25,P94+Q94,P94+R94))</f>
        <v>0</v>
      </c>
      <c r="M61" s="37"/>
      <c r="O61" s="64"/>
      <c r="P61" s="64"/>
      <c r="Q61" s="64"/>
      <c r="R61" s="64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</row>
    <row r="62" spans="1:44" s="28" customFormat="1" ht="15.75" thickBot="1" x14ac:dyDescent="0.3">
      <c r="A62" s="32" t="s">
        <v>22</v>
      </c>
      <c r="F62" s="62"/>
      <c r="G62" s="29"/>
      <c r="H62" s="17"/>
      <c r="I62" s="18"/>
      <c r="J62" s="19"/>
      <c r="K62" s="19"/>
      <c r="L62" s="69"/>
      <c r="M62" s="36"/>
      <c r="O62" s="64"/>
      <c r="P62" s="64"/>
      <c r="Q62" s="64"/>
      <c r="R62" s="64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</row>
    <row r="63" spans="1:44" s="28" customFormat="1" ht="30" customHeight="1" x14ac:dyDescent="0.25">
      <c r="A63" s="102">
        <v>41</v>
      </c>
      <c r="B63" s="121" t="s">
        <v>636</v>
      </c>
      <c r="C63" s="121"/>
      <c r="D63" s="121"/>
      <c r="E63" s="121"/>
      <c r="F63" s="103">
        <f>AG37</f>
        <v>0</v>
      </c>
      <c r="G63" s="29"/>
      <c r="H63" s="13" t="s">
        <v>601</v>
      </c>
      <c r="I63" s="14"/>
      <c r="J63" s="15"/>
      <c r="K63" s="15"/>
      <c r="L63" s="70">
        <f>L65/1.19</f>
        <v>0</v>
      </c>
      <c r="M63" s="38"/>
      <c r="O63" s="64"/>
      <c r="P63" s="64"/>
      <c r="Q63" s="64"/>
      <c r="R63" s="64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</row>
    <row r="64" spans="1:44" s="28" customFormat="1" ht="30" customHeight="1" x14ac:dyDescent="0.25">
      <c r="A64" s="104">
        <v>42</v>
      </c>
      <c r="B64" s="109" t="s">
        <v>637</v>
      </c>
      <c r="C64" s="109"/>
      <c r="D64" s="109"/>
      <c r="E64" s="109"/>
      <c r="F64" s="105">
        <f>AH37</f>
        <v>0</v>
      </c>
      <c r="G64" s="29"/>
      <c r="H64" s="20" t="s">
        <v>602</v>
      </c>
      <c r="I64" s="18"/>
      <c r="J64" s="19"/>
      <c r="K64" s="19"/>
      <c r="L64" s="71">
        <f>L65-L63</f>
        <v>0</v>
      </c>
      <c r="M64" s="38"/>
      <c r="O64" s="64"/>
      <c r="P64" s="64"/>
      <c r="Q64" s="64"/>
      <c r="R64" s="64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</row>
    <row r="65" spans="1:44" s="28" customFormat="1" ht="30" customHeight="1" x14ac:dyDescent="0.25">
      <c r="A65" s="104">
        <v>43</v>
      </c>
      <c r="B65" s="109" t="s">
        <v>638</v>
      </c>
      <c r="C65" s="109"/>
      <c r="D65" s="109"/>
      <c r="E65" s="109"/>
      <c r="F65" s="105">
        <f>AI37</f>
        <v>0</v>
      </c>
      <c r="G65" s="29"/>
      <c r="H65" s="21" t="s">
        <v>599</v>
      </c>
      <c r="I65" s="22"/>
      <c r="J65" s="23"/>
      <c r="K65" s="23"/>
      <c r="L65" s="72">
        <f>L57+L58+L60+L61</f>
        <v>0</v>
      </c>
      <c r="M65" s="39"/>
      <c r="O65" s="64"/>
      <c r="P65" s="64"/>
      <c r="Q65" s="64"/>
      <c r="R65" s="64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</row>
    <row r="66" spans="1:44" s="28" customFormat="1" ht="30" customHeight="1" thickBot="1" x14ac:dyDescent="0.3">
      <c r="A66" s="104">
        <v>44</v>
      </c>
      <c r="B66" s="109" t="s">
        <v>639</v>
      </c>
      <c r="C66" s="109"/>
      <c r="D66" s="109"/>
      <c r="E66" s="109"/>
      <c r="F66" s="105">
        <f>AJ37</f>
        <v>0</v>
      </c>
      <c r="G66" s="29"/>
      <c r="H66" s="24"/>
      <c r="I66" s="25"/>
      <c r="J66" s="26"/>
      <c r="K66" s="26"/>
      <c r="L66" s="73"/>
      <c r="M66" s="35"/>
      <c r="O66" s="64"/>
      <c r="P66" s="64"/>
      <c r="Q66" s="64"/>
      <c r="R66" s="64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</row>
    <row r="67" spans="1:44" s="28" customFormat="1" x14ac:dyDescent="0.25">
      <c r="A67" s="5">
        <v>45</v>
      </c>
      <c r="B67" s="97" t="s">
        <v>23</v>
      </c>
      <c r="C67" s="97"/>
      <c r="D67" s="97"/>
      <c r="E67" s="97"/>
      <c r="F67" s="63">
        <f>AK37</f>
        <v>0</v>
      </c>
      <c r="G67" s="29"/>
      <c r="H67" s="90"/>
      <c r="I67" s="90"/>
      <c r="O67" s="64"/>
      <c r="P67" s="64"/>
      <c r="Q67" s="64"/>
      <c r="R67" s="64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</row>
    <row r="68" spans="1:44" s="28" customFormat="1" x14ac:dyDescent="0.25">
      <c r="A68" s="5">
        <v>46</v>
      </c>
      <c r="B68" s="107" t="s">
        <v>656</v>
      </c>
      <c r="C68" s="97"/>
      <c r="D68" s="97"/>
      <c r="E68" s="97"/>
      <c r="F68" s="63">
        <f>AN37</f>
        <v>0</v>
      </c>
      <c r="G68" s="96"/>
      <c r="H68" s="96"/>
      <c r="I68" s="96"/>
      <c r="O68" s="64"/>
      <c r="P68" s="64"/>
      <c r="Q68" s="64"/>
      <c r="R68" s="64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</row>
    <row r="69" spans="1:44" s="28" customFormat="1" x14ac:dyDescent="0.25">
      <c r="A69" s="5">
        <v>47</v>
      </c>
      <c r="B69" s="107" t="s">
        <v>657</v>
      </c>
      <c r="C69" s="97"/>
      <c r="D69" s="97"/>
      <c r="E69" s="97"/>
      <c r="F69" s="63">
        <f>AO37</f>
        <v>0</v>
      </c>
      <c r="G69" s="96"/>
      <c r="H69" s="96"/>
      <c r="I69" s="96"/>
      <c r="O69" s="64"/>
      <c r="P69" s="64"/>
      <c r="Q69" s="64"/>
      <c r="R69" s="64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</row>
    <row r="70" spans="1:44" s="28" customFormat="1" x14ac:dyDescent="0.25">
      <c r="A70" s="5">
        <v>48</v>
      </c>
      <c r="B70" s="107" t="s">
        <v>658</v>
      </c>
      <c r="C70" s="97"/>
      <c r="D70" s="97"/>
      <c r="E70" s="97"/>
      <c r="F70" s="63">
        <f>AP37</f>
        <v>0</v>
      </c>
      <c r="G70" s="96"/>
      <c r="H70" s="96"/>
      <c r="I70" s="96"/>
      <c r="O70" s="64"/>
      <c r="P70" s="64"/>
      <c r="Q70" s="64"/>
      <c r="R70" s="64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</row>
    <row r="71" spans="1:44" s="28" customFormat="1" ht="15.75" thickBot="1" x14ac:dyDescent="0.3">
      <c r="A71" s="4">
        <v>49</v>
      </c>
      <c r="B71" s="108" t="s">
        <v>658</v>
      </c>
      <c r="C71" s="100"/>
      <c r="D71" s="100"/>
      <c r="E71" s="100"/>
      <c r="F71" s="61">
        <f>AQ37</f>
        <v>0</v>
      </c>
      <c r="G71" s="96"/>
      <c r="H71" s="96"/>
      <c r="I71" s="96"/>
      <c r="O71" s="64"/>
      <c r="P71" s="64"/>
      <c r="Q71" s="64"/>
      <c r="R71" s="64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</row>
    <row r="72" spans="1:44" s="28" customFormat="1" x14ac:dyDescent="0.25">
      <c r="F72" s="62"/>
      <c r="G72" s="29"/>
      <c r="H72" s="90"/>
      <c r="I72" s="90"/>
      <c r="O72" s="64"/>
      <c r="P72" s="64"/>
      <c r="Q72" s="64"/>
      <c r="R72" s="64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</row>
    <row r="73" spans="1:44" s="28" customFormat="1" ht="15.75" thickBot="1" x14ac:dyDescent="0.3">
      <c r="A73" s="32" t="s">
        <v>24</v>
      </c>
      <c r="F73" s="62"/>
      <c r="G73" s="29"/>
      <c r="H73" s="111" t="s">
        <v>618</v>
      </c>
      <c r="I73" s="111"/>
      <c r="J73" s="111"/>
      <c r="K73" s="111"/>
      <c r="L73" s="111"/>
      <c r="O73" s="64"/>
      <c r="P73" s="64"/>
      <c r="Q73" s="64"/>
      <c r="R73" s="64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</row>
    <row r="74" spans="1:44" s="28" customFormat="1" x14ac:dyDescent="0.25">
      <c r="A74" s="2">
        <v>51</v>
      </c>
      <c r="B74" s="92" t="s">
        <v>25</v>
      </c>
      <c r="C74" s="92"/>
      <c r="D74" s="92"/>
      <c r="E74" s="92"/>
      <c r="F74" s="59">
        <f>AL37</f>
        <v>0</v>
      </c>
      <c r="G74" s="29"/>
      <c r="H74" s="43"/>
      <c r="I74" s="44"/>
      <c r="J74" s="45"/>
      <c r="K74" s="45"/>
      <c r="L74" s="46"/>
      <c r="M74" s="35"/>
      <c r="O74" s="64"/>
      <c r="P74" s="64"/>
      <c r="Q74" s="64"/>
      <c r="R74" s="64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</row>
    <row r="75" spans="1:44" s="28" customFormat="1" ht="15.75" thickBot="1" x14ac:dyDescent="0.3">
      <c r="A75" s="4">
        <v>52</v>
      </c>
      <c r="B75" s="93" t="s">
        <v>26</v>
      </c>
      <c r="C75" s="93"/>
      <c r="D75" s="93"/>
      <c r="E75" s="93"/>
      <c r="F75" s="61">
        <f>AM37</f>
        <v>0</v>
      </c>
      <c r="G75" s="29"/>
      <c r="H75" s="114" t="s">
        <v>56</v>
      </c>
      <c r="I75" s="115"/>
      <c r="J75" s="116"/>
      <c r="K75" s="117"/>
      <c r="L75" s="118"/>
      <c r="M75" s="40"/>
      <c r="O75" s="64"/>
      <c r="P75" s="64"/>
      <c r="Q75" s="64"/>
      <c r="R75" s="64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</row>
    <row r="76" spans="1:44" s="28" customFormat="1" x14ac:dyDescent="0.25">
      <c r="F76" s="62"/>
      <c r="G76" s="29"/>
      <c r="H76" s="114" t="s">
        <v>57</v>
      </c>
      <c r="I76" s="115"/>
      <c r="J76" s="116"/>
      <c r="K76" s="117"/>
      <c r="L76" s="118"/>
      <c r="M76" s="40"/>
      <c r="O76" s="64"/>
      <c r="P76" s="64"/>
      <c r="Q76" s="64"/>
      <c r="R76" s="64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</row>
    <row r="77" spans="1:44" s="28" customFormat="1" x14ac:dyDescent="0.25">
      <c r="A77" s="32"/>
      <c r="F77" s="62"/>
      <c r="G77" s="29"/>
      <c r="H77" s="114" t="s">
        <v>617</v>
      </c>
      <c r="I77" s="115"/>
      <c r="J77" s="116"/>
      <c r="K77" s="117"/>
      <c r="L77" s="118"/>
      <c r="M77" s="40"/>
      <c r="O77" s="64"/>
      <c r="P77" s="64"/>
      <c r="Q77" s="64"/>
      <c r="R77" s="64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</row>
    <row r="78" spans="1:44" s="28" customFormat="1" ht="15.75" thickBot="1" x14ac:dyDescent="0.3">
      <c r="A78" s="32" t="s">
        <v>27</v>
      </c>
      <c r="F78" s="64"/>
      <c r="G78" s="29"/>
      <c r="H78" s="114" t="s">
        <v>58</v>
      </c>
      <c r="I78" s="115"/>
      <c r="J78" s="116"/>
      <c r="K78" s="117"/>
      <c r="L78" s="118"/>
      <c r="M78" s="40"/>
      <c r="O78" s="64"/>
      <c r="P78" s="64"/>
      <c r="Q78" s="64"/>
      <c r="R78" s="64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</row>
    <row r="79" spans="1:44" s="28" customFormat="1" ht="15.75" thickBot="1" x14ac:dyDescent="0.3">
      <c r="A79" s="7">
        <v>71</v>
      </c>
      <c r="B79" s="119" t="s">
        <v>28</v>
      </c>
      <c r="C79" s="119"/>
      <c r="D79" s="119"/>
      <c r="E79" s="119"/>
      <c r="F79" s="65">
        <f>AR37</f>
        <v>0</v>
      </c>
      <c r="G79" s="29"/>
      <c r="H79" s="114" t="s">
        <v>59</v>
      </c>
      <c r="I79" s="115"/>
      <c r="J79" s="116"/>
      <c r="K79" s="117"/>
      <c r="L79" s="118"/>
      <c r="M79" s="40"/>
      <c r="O79" s="64"/>
      <c r="P79" s="64"/>
      <c r="Q79" s="64"/>
      <c r="R79" s="64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</row>
    <row r="80" spans="1:44" s="28" customFormat="1" x14ac:dyDescent="0.25">
      <c r="G80" s="29"/>
      <c r="H80" s="114" t="s">
        <v>60</v>
      </c>
      <c r="I80" s="115"/>
      <c r="J80" s="116"/>
      <c r="K80" s="117"/>
      <c r="L80" s="118"/>
      <c r="M80" s="40"/>
      <c r="O80" s="64"/>
      <c r="P80" s="64"/>
      <c r="Q80" s="64"/>
      <c r="R80" s="64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</row>
    <row r="81" spans="1:44" s="28" customFormat="1" ht="15.75" thickBot="1" x14ac:dyDescent="0.3">
      <c r="G81" s="29"/>
      <c r="H81" s="47"/>
      <c r="I81" s="48"/>
      <c r="J81" s="49"/>
      <c r="K81" s="49"/>
      <c r="L81" s="50"/>
      <c r="M81" s="35"/>
      <c r="O81" s="64"/>
      <c r="P81" s="64"/>
      <c r="Q81" s="64"/>
      <c r="R81" s="64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</row>
    <row r="82" spans="1:44" s="28" customFormat="1" x14ac:dyDescent="0.25">
      <c r="F82" s="64"/>
      <c r="G82" s="29"/>
      <c r="H82" s="90"/>
      <c r="I82" s="90"/>
      <c r="O82" s="64"/>
      <c r="P82" s="64"/>
      <c r="Q82" s="64"/>
      <c r="R82" s="64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</row>
    <row r="83" spans="1:44" s="28" customFormat="1" x14ac:dyDescent="0.25">
      <c r="G83" s="29"/>
      <c r="H83" s="113" t="s">
        <v>608</v>
      </c>
      <c r="I83" s="113"/>
      <c r="J83" s="113"/>
      <c r="K83" s="113"/>
      <c r="L83" s="113"/>
      <c r="O83" s="64"/>
      <c r="P83" s="64"/>
      <c r="Q83" s="64"/>
      <c r="R83" s="64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</row>
    <row r="84" spans="1:44" s="28" customFormat="1" x14ac:dyDescent="0.25">
      <c r="G84" s="29"/>
      <c r="H84" s="113" t="s">
        <v>605</v>
      </c>
      <c r="I84" s="113"/>
      <c r="J84" s="113"/>
      <c r="K84" s="113"/>
      <c r="L84" s="113"/>
      <c r="O84" s="64"/>
      <c r="P84" s="64"/>
      <c r="Q84" s="64"/>
      <c r="R84" s="64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</row>
    <row r="85" spans="1:44" s="28" customFormat="1" x14ac:dyDescent="0.25">
      <c r="G85" s="29"/>
      <c r="H85" s="113" t="s">
        <v>607</v>
      </c>
      <c r="I85" s="113"/>
      <c r="J85" s="113"/>
      <c r="K85" s="113"/>
      <c r="L85" s="113"/>
      <c r="O85" s="64"/>
      <c r="P85" s="64"/>
      <c r="Q85" s="64"/>
      <c r="R85" s="64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</row>
    <row r="86" spans="1:44" s="28" customFormat="1" x14ac:dyDescent="0.25">
      <c r="F86" s="29"/>
      <c r="G86" s="29"/>
      <c r="H86" s="112" t="s">
        <v>606</v>
      </c>
      <c r="I86" s="112"/>
      <c r="J86" s="112"/>
      <c r="K86" s="112"/>
      <c r="L86" s="112"/>
      <c r="O86" s="64"/>
      <c r="P86" s="64"/>
      <c r="Q86" s="64"/>
      <c r="R86" s="64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</row>
    <row r="87" spans="1:44" s="28" customFormat="1" x14ac:dyDescent="0.25">
      <c r="F87" s="29"/>
      <c r="G87" s="29"/>
      <c r="H87" s="90"/>
      <c r="I87" s="90"/>
      <c r="O87" s="64"/>
      <c r="P87" s="64"/>
      <c r="Q87" s="64"/>
      <c r="R87" s="64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</row>
    <row r="88" spans="1:44" s="28" customFormat="1" x14ac:dyDescent="0.25">
      <c r="F88" s="29"/>
      <c r="G88" s="29"/>
      <c r="H88" s="110" t="s">
        <v>55</v>
      </c>
      <c r="I88" s="110"/>
      <c r="J88" s="110"/>
      <c r="K88" s="110"/>
      <c r="L88" s="110"/>
      <c r="O88" s="64"/>
      <c r="P88" s="64"/>
      <c r="Q88" s="64"/>
      <c r="R88" s="64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</row>
    <row r="89" spans="1:44" s="28" customFormat="1" x14ac:dyDescent="0.25">
      <c r="F89" s="29"/>
      <c r="G89" s="29"/>
      <c r="H89" s="110" t="s">
        <v>609</v>
      </c>
      <c r="I89" s="110"/>
      <c r="J89" s="110"/>
      <c r="K89" s="110"/>
      <c r="L89" s="110"/>
      <c r="O89" s="64"/>
      <c r="P89" s="64"/>
      <c r="Q89" s="64"/>
      <c r="R89" s="64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</row>
    <row r="90" spans="1:44" s="28" customFormat="1" x14ac:dyDescent="0.25">
      <c r="F90" s="29"/>
      <c r="G90" s="29"/>
      <c r="H90" s="90"/>
      <c r="I90" s="90"/>
      <c r="O90" s="64"/>
      <c r="P90" s="64"/>
      <c r="Q90" s="64"/>
      <c r="R90" s="64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</row>
    <row r="91" spans="1:44" s="28" customFormat="1" x14ac:dyDescent="0.25">
      <c r="F91" s="29"/>
      <c r="G91" s="29"/>
      <c r="H91" s="29"/>
      <c r="I91" s="29"/>
      <c r="O91" s="64"/>
      <c r="P91" s="64"/>
      <c r="Q91" s="64"/>
      <c r="R91" s="64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</row>
    <row r="92" spans="1:44" s="28" customFormat="1" x14ac:dyDescent="0.25">
      <c r="F92" s="29" t="s">
        <v>604</v>
      </c>
      <c r="I92" s="29"/>
      <c r="O92" s="64"/>
      <c r="P92" s="64"/>
      <c r="Q92" s="64"/>
      <c r="R92" s="64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</row>
    <row r="93" spans="1:44" s="28" customFormat="1" x14ac:dyDescent="0.25">
      <c r="F93" s="41"/>
      <c r="G93" s="29"/>
      <c r="H93" s="29"/>
      <c r="I93" s="29"/>
      <c r="O93" s="64"/>
      <c r="P93" s="64" t="s">
        <v>49</v>
      </c>
      <c r="Q93" s="64" t="s">
        <v>47</v>
      </c>
      <c r="R93" s="64" t="s">
        <v>48</v>
      </c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</row>
    <row r="94" spans="1:44" s="28" customFormat="1" x14ac:dyDescent="0.25">
      <c r="A94"/>
      <c r="B94"/>
      <c r="C94"/>
      <c r="D94"/>
      <c r="E94"/>
      <c r="F94" s="1"/>
      <c r="G94" s="1"/>
      <c r="H94" s="1"/>
      <c r="I94" s="1"/>
      <c r="J94"/>
      <c r="K94"/>
      <c r="L94"/>
      <c r="O94" s="64"/>
      <c r="P94" s="62">
        <f>IF(L37&lt;=1.27,25,89.25)</f>
        <v>25</v>
      </c>
      <c r="Q94" s="64">
        <f>IF((Q37+R37)&gt;0,10.71,0)</f>
        <v>0</v>
      </c>
      <c r="R94" s="64">
        <f>IF((Q37+R37)&gt;0,35.7,0)</f>
        <v>0</v>
      </c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</row>
  </sheetData>
  <sheetProtection algorithmName="SHA-512" hashValue="jTTwFiY5TOEzSUDs4OcGmNdc2PPGqAN2ajPMt0KFpldJJbMh4xpuq86g7omjfcNeZJgiLThkgHUOxQyNbJ8qLw==" saltValue="cNdO8xrPgSxYzBpOgKj3tw==" spinCount="100000" sheet="1" objects="1" scenarios="1"/>
  <mergeCells count="31">
    <mergeCell ref="F4:I4"/>
    <mergeCell ref="B43:E43"/>
    <mergeCell ref="B45:E45"/>
    <mergeCell ref="J79:L79"/>
    <mergeCell ref="B79:E79"/>
    <mergeCell ref="I43:L43"/>
    <mergeCell ref="I47:L47"/>
    <mergeCell ref="I51:L51"/>
    <mergeCell ref="H75:I75"/>
    <mergeCell ref="H76:I76"/>
    <mergeCell ref="J80:L80"/>
    <mergeCell ref="I54:L54"/>
    <mergeCell ref="B63:E63"/>
    <mergeCell ref="B64:E64"/>
    <mergeCell ref="B65:E65"/>
    <mergeCell ref="B66:E66"/>
    <mergeCell ref="H89:L89"/>
    <mergeCell ref="H73:L73"/>
    <mergeCell ref="H86:L86"/>
    <mergeCell ref="H83:L83"/>
    <mergeCell ref="H84:L84"/>
    <mergeCell ref="H85:L85"/>
    <mergeCell ref="H88:L88"/>
    <mergeCell ref="H77:I77"/>
    <mergeCell ref="H78:I78"/>
    <mergeCell ref="H79:I79"/>
    <mergeCell ref="H80:I80"/>
    <mergeCell ref="J75:L75"/>
    <mergeCell ref="J77:L77"/>
    <mergeCell ref="J76:L76"/>
    <mergeCell ref="J78:L78"/>
  </mergeCells>
  <dataValidations count="14">
    <dataValidation type="whole" allowBlank="1" showInputMessage="1" showErrorMessage="1" errorTitle="Falsche Eingabe" error="Ihre Eingabe ist nicht korrekt. Die Stückzahl darf min. 1 Stück und max. 100 Stück betragen. Bitte geben Sie nur Zahlen ein. Kein Text." promptTitle="Stück" prompt="Bitte geben Sie die gewünschte Stückzahl Ihrer Abmessung ein." sqref="B6:B35" xr:uid="{00000000-0002-0000-0000-000000000000}">
      <formula1>1</formula1>
      <formula2>100</formula2>
    </dataValidation>
    <dataValidation type="whole" allowBlank="1" showInputMessage="1" showErrorMessage="1" errorTitle="Falsche Eingabe" error="Ihre Eingabe ist nicht korrekt. Die Höhe darf min. 80mm und max. 2200mm betragen. Bitte geben Sie nur Zahlen ein. Kein Text." promptTitle="Höhe" prompt="Bitte geben Sie die Höhe Ihrer Front in mm ein." sqref="C6:C35" xr:uid="{00000000-0002-0000-0000-000001000000}">
      <formula1>80</formula1>
      <formula2>2200</formula2>
    </dataValidation>
    <dataValidation type="whole" allowBlank="1" showInputMessage="1" showErrorMessage="1" errorTitle="Falsche Eingabe" error="Ihre Eingabe ist nicht korrekt. Die Breite darf min. 100mm und max. 1200mm betragen. Bitte geben Sie nur Zahlen ein. Kein Text." promptTitle="Breite" prompt="Bitte geben Sie die Breite Ihrer Front in mm ein." sqref="D6:D35" xr:uid="{00000000-0002-0000-0000-000002000000}">
      <formula1>100</formula1>
      <formula2>1200</formula2>
    </dataValidation>
    <dataValidation type="whole" allowBlank="1" showInputMessage="1" showErrorMessage="1" errorTitle="Falsche Eingabe" error="Der eingegebene Wert ist nicht korrekt. Das Bohrmaß muss mindestens 50mm Abstand vom Rand haben. Es sind nur Zahlen als Eingabe erlaubt." promptTitle="SB 1" prompt="Wenn Sie bei Frontart &quot;mit Scharnierbohrung&quot; ausgewählt haben, tragen Sie bitte die Abmessung in mm von der oberen Kante bis Mitte Bohrung ein." sqref="F6:F35" xr:uid="{00000000-0002-0000-0000-000003000000}">
      <formula1>50</formula1>
      <formula2>C6-50</formula2>
    </dataValidation>
    <dataValidation type="whole" allowBlank="1" showInputMessage="1" showErrorMessage="1" errorTitle="Falsche Eingabe" error="Der eingegebene Wert ist nicht korrekt. Das Bohrmaß muss mindestens 50mm Abstand vom Rand haben. Es sind nur Zahlen als Eingabe erlaubt." promptTitle="SB 2" prompt="Wenn Sie bei Frontart &quot;mit Scharnierbohrung&quot; ausgewählt haben, tragen Sie bitte die Abmessung in mm von der unteren Kante bis Mitte Bohrung ein." sqref="G6:G35" xr:uid="{00000000-0002-0000-0000-000004000000}">
      <formula1>50</formula1>
      <formula2>C6-50</formula2>
    </dataValidation>
    <dataValidation type="whole" allowBlank="1" showInputMessage="1" showErrorMessage="1" errorTitle="Falsche Eingabe" error="Der eingegebene Wert ist nicht korrekt. Das Bohrmaß muss mindestens 118mm Abstand vom Rand haben. Es sind nur Zahlen als Eingabe erlaubt." promptTitle="SB 3" prompt="Wenn Sie bei Frontart &quot;mit Scharnierbohrung&quot; ausgewählt haben und noch eine dritte Bohrung benötigen, dann tragen Sie bitte die Abmessung in mm von der oberen Kante bis Mitte Bohrung ein." sqref="H6:H35" xr:uid="{00000000-0002-0000-0000-000005000000}">
      <formula1>118</formula1>
      <formula2>C6-118</formula2>
    </dataValidation>
    <dataValidation type="whole" allowBlank="1" showInputMessage="1" showErrorMessage="1" errorTitle="Falsche Eingabe" error="Der eingegebene Wert ist nicht korrekt. Das Bohrmaß muss mindestens 118mm Abstand vom Rand haben. Es sind nur Zahlen als Eingabe erlaubt." promptTitle="SB 4" prompt="Wenn Sie bei Frontart &quot;mit Scharnierbohrung&quot; ausgewählt haben und noch eine vierte Bohrung benötigen, dann tragen Sie bitte die Abmessung in mm von der unteren Kante bis Mitte Bohrung ein." sqref="I6:I35" xr:uid="{00000000-0002-0000-0000-000006000000}">
      <formula1>118</formula1>
      <formula2>C6-118</formula2>
    </dataValidation>
    <dataValidation type="textLength" allowBlank="1" showInputMessage="1" showErrorMessage="1" errorTitle="Falsche Eingabe" error="Bitte geben Sie hier Ihren Nachnamen und Vornamen ein. Es ist nur Text möglich." promptTitle="Nachname, Vorname" prompt="Bitte geben Sie hier Ihren Nachnamen und Vornamen ein." sqref="J75:L75" xr:uid="{B7D292C7-BC73-4B3F-9115-4A07FBA58BCC}">
      <formula1>5</formula1>
      <formula2>50</formula2>
    </dataValidation>
    <dataValidation allowBlank="1" showInputMessage="1" showErrorMessage="1" promptTitle="Straße, Nr." prompt="Bitte geben Sie hier Ihre Straße und Hausnummer ein." sqref="J77:L77" xr:uid="{7D7DBC90-9E5F-4A5A-9CE1-31350CE0EFF7}"/>
    <dataValidation allowBlank="1" showInputMessage="1" showErrorMessage="1" promptTitle="PLZ, Ort" prompt="Bitte geben Sie hier Ihre Postleitzahl und Wohnort an." sqref="J78:L78" xr:uid="{33256A76-C4F7-446B-9A0C-87B68EE74361}"/>
    <dataValidation allowBlank="1" showInputMessage="1" showErrorMessage="1" errorTitle="Falsche Eingabe" error="Bitte geben Sie hier Ihre Telefonnummer an. Diese verwenden wir nur bei Rückfragen oder bei Lieferavisierungen." promptTitle="Telefon" prompt="Bitte geben Sie hier Ihre Telefonnummer an. Diese verwenden wir nur bei Rückfragen oder bei Lieferavisierungen." sqref="J79:L79" xr:uid="{88062212-D5C4-41D5-95E7-F67C9BFBF9A2}"/>
    <dataValidation allowBlank="1" showInputMessage="1" showErrorMessage="1" promptTitle="email" prompt="Bitte geben Sie hier Ihre email Adresse ein. Wir nutzen diese ausschließlich für die Auftragsabwicklung. KEINE Werbung." sqref="J80:L80" xr:uid="{1513C45D-6CC1-4F7B-8134-A3E40A24348C}"/>
    <dataValidation type="list" showInputMessage="1" showErrorMessage="1" promptTitle="Modell auswählen" prompt="Bitte wählen Sie Ihr gewünschtes Modell aus der Liste aus." sqref="M48 I47:L47" xr:uid="{00000000-0002-0000-0000-000007000000}">
      <formula1>INDIRECT("tab_Modelle["&amp;$I$43&amp;"]")</formula1>
    </dataValidation>
    <dataValidation type="list" showInputMessage="1" showErrorMessage="1" errorTitle="Fehlende Eingabe" error="Bitte wählen Sie Ihr Wunschdekor aus der Liste aus." promptTitle="Farbe / Dekor auswählen" prompt="Bitte wählen Sie Ihr Wunschdekor aus der Liste aus." sqref="M52 I51:L51" xr:uid="{00000000-0002-0000-0000-000008000000}">
      <formula1>INDIRECT("tab_Dekore["&amp;$I$43&amp;"]")</formula1>
    </dataValidation>
  </dataValidations>
  <hyperlinks>
    <hyperlink ref="H86" r:id="rId1" xr:uid="{0B675413-4E54-48AB-B957-32A857BC3F5E}"/>
  </hyperlinks>
  <pageMargins left="0.7" right="0.7" top="0.75" bottom="0.75" header="0.3" footer="0.3"/>
  <pageSetup paperSize="9" scale="55" orientation="portrait" r:id="rId2"/>
  <rowBreaks count="1" manualBreakCount="1">
    <brk id="40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Fehlende Eingabe" error="Bitte wählen Sie eine Frontart aus der Liste aus." promptTitle="Frontart" prompt="Bitte wählen Sie die gewünschte Frontart aus der Liste aus." xr:uid="{00000000-0002-0000-0000-000009000000}">
          <x14:formula1>
            <xm:f>Daten!$K$7:$K$13</xm:f>
          </x14:formula1>
          <xm:sqref>E6:E35</xm:sqref>
        </x14:dataValidation>
        <x14:dataValidation type="list" showInputMessage="1" showErrorMessage="1" promptTitle="Anschlag" prompt="Bitte geben Sie hier den Anschlag an. Beispiel: Links = linke Tür" xr:uid="{AF250288-9E53-42A5-8750-6B359E4D21C1}">
          <x14:formula1>
            <xm:f>Daten!$M$7:$M$10</xm:f>
          </x14:formula1>
          <xm:sqref>J6:J35</xm:sqref>
        </x14:dataValidation>
        <x14:dataValidation type="list" showInputMessage="1" showErrorMessage="1" promptTitle="Scharniere" prompt="Bitte wählen Sie aus, ob und welche Scharniere Sie benötigen. Wenn keine Bohrung eingegeben wurde, wählen Sie bitte KEINE." xr:uid="{6201CD84-9A01-4B0A-AD06-151A6718E9D2}">
          <x14:formula1>
            <xm:f>Daten!$O$7:$O$9</xm:f>
          </x14:formula1>
          <xm:sqref>I54:L54</xm:sqref>
        </x14:dataValidation>
        <x14:dataValidation type="list" showInputMessage="1" showErrorMessage="1" errorTitle="Fehlende Eingabe" error="Bitte wählen Sie Ihren gewünschten Artikel aus, den Sie gerne bestellen möchten." promptTitle="Artikel Nr auswählen" prompt="Bitte wählen Sie Ihren gewünschten Artikel aus, den Sie gerne bestellen möchten. Auf der linken Seite sehen Sie die verschiedenen Kategorien." xr:uid="{2BA44B08-9C5E-490A-8410-18A4A51D4934}">
          <x14:formula1>
            <xm:f>Daten!$T$7:$T$34</xm:f>
          </x14:formula1>
          <xm:sqref>I43:M43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W192"/>
  <sheetViews>
    <sheetView topLeftCell="L1" workbookViewId="0">
      <selection activeCell="O13" sqref="O13"/>
    </sheetView>
  </sheetViews>
  <sheetFormatPr baseColWidth="10" defaultRowHeight="15" x14ac:dyDescent="0.25"/>
  <cols>
    <col min="1" max="5" width="11.42578125" style="76"/>
    <col min="6" max="6" width="13" style="76" customWidth="1"/>
    <col min="7" max="7" width="9.85546875" style="76" customWidth="1"/>
    <col min="8" max="8" width="13.28515625" style="76" customWidth="1"/>
    <col min="9" max="10" width="11.42578125" style="76"/>
    <col min="11" max="11" width="42.7109375" style="76" bestFit="1" customWidth="1"/>
    <col min="12" max="13" width="13" style="76" customWidth="1"/>
    <col min="14" max="14" width="11.42578125" style="76"/>
    <col min="15" max="15" width="38.7109375" style="76" bestFit="1" customWidth="1"/>
    <col min="16" max="18" width="11.42578125" style="76"/>
    <col min="19" max="19" width="48.42578125" style="76" bestFit="1" customWidth="1"/>
    <col min="20" max="20" width="50.85546875" style="76" bestFit="1" customWidth="1"/>
    <col min="21" max="21" width="15" style="76" customWidth="1"/>
    <col min="22" max="22" width="11.42578125" style="76"/>
    <col min="23" max="23" width="23.5703125" style="76" bestFit="1" customWidth="1"/>
    <col min="24" max="25" width="28" style="76" bestFit="1" customWidth="1"/>
    <col min="26" max="26" width="38.28515625" style="76" bestFit="1" customWidth="1"/>
    <col min="27" max="27" width="53.28515625" style="76" bestFit="1" customWidth="1"/>
    <col min="28" max="28" width="19" style="76" bestFit="1" customWidth="1"/>
    <col min="29" max="29" width="32.85546875" style="76" bestFit="1" customWidth="1"/>
    <col min="30" max="30" width="25.28515625" style="76" bestFit="1" customWidth="1"/>
    <col min="31" max="31" width="22.85546875" style="76" bestFit="1" customWidth="1"/>
    <col min="32" max="32" width="42.28515625" style="76" bestFit="1" customWidth="1"/>
    <col min="33" max="33" width="51" style="76" bestFit="1" customWidth="1"/>
    <col min="34" max="34" width="43.5703125" style="76" bestFit="1" customWidth="1"/>
    <col min="35" max="35" width="52.28515625" style="76" bestFit="1" customWidth="1"/>
    <col min="36" max="36" width="22.28515625" style="76" bestFit="1" customWidth="1"/>
    <col min="37" max="37" width="41.85546875" style="76" bestFit="1" customWidth="1"/>
    <col min="38" max="38" width="40.5703125" style="76" bestFit="1" customWidth="1"/>
    <col min="39" max="39" width="41.140625" style="76" bestFit="1" customWidth="1"/>
    <col min="40" max="40" width="39.85546875" style="76" bestFit="1" customWidth="1"/>
    <col min="41" max="41" width="17.85546875" style="76" bestFit="1" customWidth="1"/>
    <col min="42" max="42" width="24.85546875" style="76" bestFit="1" customWidth="1"/>
    <col min="43" max="43" width="27.5703125" style="76" bestFit="1" customWidth="1"/>
    <col min="44" max="44" width="29.42578125" style="76" bestFit="1" customWidth="1"/>
    <col min="45" max="45" width="30.42578125" style="76" bestFit="1" customWidth="1"/>
    <col min="46" max="46" width="29.42578125" style="76" bestFit="1" customWidth="1"/>
    <col min="47" max="47" width="30.7109375" style="76" bestFit="1" customWidth="1"/>
    <col min="48" max="48" width="15.85546875" style="76" bestFit="1" customWidth="1"/>
    <col min="49" max="49" width="11.42578125" style="76"/>
    <col min="50" max="50" width="26" style="76" bestFit="1" customWidth="1"/>
    <col min="51" max="53" width="26" style="76" customWidth="1"/>
    <col min="54" max="54" width="53.28515625" style="76" bestFit="1" customWidth="1"/>
    <col min="55" max="63" width="26" style="76" customWidth="1"/>
    <col min="64" max="64" width="41.85546875" style="76" bestFit="1" customWidth="1"/>
    <col min="65" max="65" width="40.5703125" style="76" bestFit="1" customWidth="1"/>
    <col min="66" max="66" width="41.140625" style="76" bestFit="1" customWidth="1"/>
    <col min="67" max="67" width="39.85546875" style="76" bestFit="1" customWidth="1"/>
    <col min="68" max="75" width="26" style="76" customWidth="1"/>
    <col min="76" max="16384" width="11.42578125" style="76"/>
  </cols>
  <sheetData>
    <row r="1" spans="1:75" x14ac:dyDescent="0.25">
      <c r="A1" s="76" t="s">
        <v>29</v>
      </c>
    </row>
    <row r="3" spans="1:75" x14ac:dyDescent="0.25">
      <c r="C3" s="82" t="s">
        <v>573</v>
      </c>
      <c r="D3" s="83">
        <v>0</v>
      </c>
    </row>
    <row r="5" spans="1:75" x14ac:dyDescent="0.25">
      <c r="B5" s="76" t="s">
        <v>32</v>
      </c>
      <c r="K5" s="76" t="s">
        <v>40</v>
      </c>
      <c r="M5" s="76" t="s">
        <v>603</v>
      </c>
      <c r="O5" s="76" t="s">
        <v>623</v>
      </c>
      <c r="T5" s="76" t="s">
        <v>61</v>
      </c>
    </row>
    <row r="6" spans="1:75" x14ac:dyDescent="0.25">
      <c r="W6" s="76" t="s">
        <v>63</v>
      </c>
      <c r="AX6" s="76" t="s">
        <v>94</v>
      </c>
    </row>
    <row r="7" spans="1:75" x14ac:dyDescent="0.25">
      <c r="B7" s="76" t="s">
        <v>9</v>
      </c>
      <c r="G7" s="76" t="s">
        <v>30</v>
      </c>
      <c r="H7" s="76" t="s">
        <v>31</v>
      </c>
      <c r="K7" s="76" t="s">
        <v>33</v>
      </c>
      <c r="M7" s="76" t="s">
        <v>610</v>
      </c>
      <c r="O7" s="76" t="s">
        <v>626</v>
      </c>
      <c r="R7" s="76">
        <v>11</v>
      </c>
      <c r="S7" s="84" t="s">
        <v>11</v>
      </c>
      <c r="T7" s="84" t="str">
        <f>R7&amp;" "&amp;S7</f>
        <v>11 Front mit ABS Kante</v>
      </c>
      <c r="U7" s="85">
        <f>'Fronten Kalkulation'!F43</f>
        <v>0</v>
      </c>
      <c r="V7" s="84"/>
      <c r="W7" s="84" t="s">
        <v>62</v>
      </c>
      <c r="X7" s="84" t="s">
        <v>64</v>
      </c>
      <c r="Y7" s="84" t="s">
        <v>65</v>
      </c>
      <c r="Z7" s="84" t="s">
        <v>129</v>
      </c>
      <c r="AA7" s="84" t="s">
        <v>66</v>
      </c>
      <c r="AB7" s="84" t="s">
        <v>67</v>
      </c>
      <c r="AC7" s="84" t="s">
        <v>68</v>
      </c>
      <c r="AD7" s="84" t="s">
        <v>69</v>
      </c>
      <c r="AE7" s="84" t="s">
        <v>70</v>
      </c>
      <c r="AF7" s="84" t="s">
        <v>644</v>
      </c>
      <c r="AG7" s="84" t="s">
        <v>645</v>
      </c>
      <c r="AH7" s="84" t="s">
        <v>646</v>
      </c>
      <c r="AI7" s="84" t="s">
        <v>647</v>
      </c>
      <c r="AJ7" s="84" t="s">
        <v>648</v>
      </c>
      <c r="AK7" s="84" t="s">
        <v>663</v>
      </c>
      <c r="AL7" s="84" t="s">
        <v>664</v>
      </c>
      <c r="AM7" s="84" t="s">
        <v>665</v>
      </c>
      <c r="AN7" s="84" t="s">
        <v>666</v>
      </c>
      <c r="AO7" s="84" t="s">
        <v>71</v>
      </c>
      <c r="AP7" s="84" t="s">
        <v>72</v>
      </c>
      <c r="AQ7" s="84" t="s">
        <v>73</v>
      </c>
      <c r="AR7" s="84" t="s">
        <v>679</v>
      </c>
      <c r="AS7" s="84" t="s">
        <v>680</v>
      </c>
      <c r="AT7" s="84" t="s">
        <v>681</v>
      </c>
      <c r="AU7" s="84" t="s">
        <v>682</v>
      </c>
      <c r="AV7" s="84" t="s">
        <v>649</v>
      </c>
      <c r="AX7" s="84" t="s">
        <v>62</v>
      </c>
      <c r="AY7" s="84" t="s">
        <v>64</v>
      </c>
      <c r="AZ7" s="84" t="s">
        <v>65</v>
      </c>
      <c r="BA7" s="84" t="s">
        <v>129</v>
      </c>
      <c r="BB7" s="84" t="s">
        <v>66</v>
      </c>
      <c r="BC7" s="84" t="s">
        <v>67</v>
      </c>
      <c r="BD7" s="84" t="s">
        <v>68</v>
      </c>
      <c r="BE7" s="84" t="s">
        <v>69</v>
      </c>
      <c r="BF7" s="84" t="s">
        <v>70</v>
      </c>
      <c r="BG7" s="84" t="s">
        <v>644</v>
      </c>
      <c r="BH7" s="84" t="s">
        <v>645</v>
      </c>
      <c r="BI7" s="84" t="s">
        <v>646</v>
      </c>
      <c r="BJ7" s="84" t="s">
        <v>647</v>
      </c>
      <c r="BK7" s="84" t="s">
        <v>648</v>
      </c>
      <c r="BL7" s="84" t="s">
        <v>663</v>
      </c>
      <c r="BM7" s="84" t="s">
        <v>664</v>
      </c>
      <c r="BN7" s="84" t="s">
        <v>665</v>
      </c>
      <c r="BO7" s="84" t="s">
        <v>666</v>
      </c>
      <c r="BP7" s="84" t="s">
        <v>71</v>
      </c>
      <c r="BQ7" s="84" t="s">
        <v>72</v>
      </c>
      <c r="BR7" s="84" t="s">
        <v>73</v>
      </c>
      <c r="BS7" s="84" t="s">
        <v>679</v>
      </c>
      <c r="BT7" s="84" t="s">
        <v>680</v>
      </c>
      <c r="BU7" s="84" t="s">
        <v>681</v>
      </c>
      <c r="BV7" s="84" t="s">
        <v>682</v>
      </c>
      <c r="BW7" s="84" t="s">
        <v>649</v>
      </c>
    </row>
    <row r="8" spans="1:75" x14ac:dyDescent="0.25">
      <c r="B8" s="76">
        <v>11</v>
      </c>
      <c r="C8" s="124" t="s">
        <v>11</v>
      </c>
      <c r="D8" s="124"/>
      <c r="E8" s="124"/>
      <c r="F8" s="124"/>
      <c r="G8" s="76">
        <v>158.97999999999999</v>
      </c>
      <c r="H8" s="76">
        <v>22.06</v>
      </c>
      <c r="K8" s="76" t="s">
        <v>34</v>
      </c>
      <c r="M8" s="76" t="s">
        <v>611</v>
      </c>
      <c r="O8" s="76" t="s">
        <v>624</v>
      </c>
      <c r="R8" s="76">
        <v>12</v>
      </c>
      <c r="S8" s="84" t="s">
        <v>12</v>
      </c>
      <c r="T8" s="84" t="str">
        <f>R8&amp;" "&amp;S8</f>
        <v>12 Front mit Laserkante</v>
      </c>
      <c r="U8" s="85">
        <f>'Fronten Kalkulation'!F44</f>
        <v>0</v>
      </c>
      <c r="V8" s="84"/>
      <c r="BS8" s="86"/>
      <c r="BT8" s="86"/>
      <c r="BU8" s="86"/>
      <c r="BV8" s="86"/>
    </row>
    <row r="9" spans="1:75" x14ac:dyDescent="0.25">
      <c r="B9" s="76">
        <v>12</v>
      </c>
      <c r="C9" s="124" t="s">
        <v>12</v>
      </c>
      <c r="D9" s="124"/>
      <c r="E9" s="124"/>
      <c r="F9" s="124"/>
      <c r="G9" s="76">
        <v>158.97999999999999</v>
      </c>
      <c r="H9" s="76">
        <v>22.06</v>
      </c>
      <c r="K9" s="76" t="s">
        <v>35</v>
      </c>
      <c r="M9" s="76" t="s">
        <v>612</v>
      </c>
      <c r="O9" s="76" t="s">
        <v>625</v>
      </c>
      <c r="R9" s="76">
        <v>13</v>
      </c>
      <c r="S9" s="84" t="s">
        <v>13</v>
      </c>
      <c r="T9" s="84" t="str">
        <f>R9&amp;" "&amp;S9</f>
        <v>13 Front mit Betonoptik</v>
      </c>
      <c r="U9" s="85">
        <f>'Fronten Kalkulation'!F45</f>
        <v>0</v>
      </c>
      <c r="V9" s="84"/>
      <c r="W9" s="76" t="s">
        <v>109</v>
      </c>
      <c r="X9" s="76" t="s">
        <v>110</v>
      </c>
      <c r="Y9" s="76" t="s">
        <v>110</v>
      </c>
      <c r="Z9" s="76" t="s">
        <v>109</v>
      </c>
      <c r="AA9" s="76" t="s">
        <v>74</v>
      </c>
      <c r="AB9" s="76" t="s">
        <v>81</v>
      </c>
      <c r="AC9" s="76" t="s">
        <v>82</v>
      </c>
      <c r="AD9" s="76" t="s">
        <v>85</v>
      </c>
      <c r="AE9" s="76" t="s">
        <v>88</v>
      </c>
      <c r="AF9" s="76" t="s">
        <v>90</v>
      </c>
      <c r="AG9" s="76" t="s">
        <v>91</v>
      </c>
      <c r="AH9" s="76" t="s">
        <v>90</v>
      </c>
      <c r="AI9" s="76" t="s">
        <v>91</v>
      </c>
      <c r="AJ9" s="76" t="s">
        <v>92</v>
      </c>
      <c r="AK9" s="76" t="s">
        <v>667</v>
      </c>
      <c r="AL9" s="76" t="s">
        <v>667</v>
      </c>
      <c r="AM9" s="76" t="s">
        <v>667</v>
      </c>
      <c r="AN9" s="76" t="s">
        <v>667</v>
      </c>
      <c r="AO9" s="76" t="s">
        <v>675</v>
      </c>
      <c r="AP9" s="76" t="s">
        <v>574</v>
      </c>
      <c r="AQ9" s="76" t="s">
        <v>574</v>
      </c>
      <c r="AR9" s="76" t="s">
        <v>683</v>
      </c>
      <c r="AS9" s="76" t="s">
        <v>683</v>
      </c>
      <c r="AT9" s="76" t="s">
        <v>683</v>
      </c>
      <c r="AU9" s="76" t="s">
        <v>683</v>
      </c>
      <c r="AV9" s="76" t="s">
        <v>93</v>
      </c>
      <c r="AX9" s="106" t="s">
        <v>122</v>
      </c>
      <c r="AY9" s="76" t="s">
        <v>115</v>
      </c>
      <c r="AZ9" s="76" t="s">
        <v>111</v>
      </c>
      <c r="BA9" s="76" t="s">
        <v>130</v>
      </c>
      <c r="BB9" s="106" t="s">
        <v>157</v>
      </c>
      <c r="BC9" s="106" t="s">
        <v>157</v>
      </c>
      <c r="BD9" s="106" t="s">
        <v>157</v>
      </c>
      <c r="BE9" s="106" t="s">
        <v>157</v>
      </c>
      <c r="BF9" s="106" t="s">
        <v>157</v>
      </c>
      <c r="BG9" s="106" t="s">
        <v>95</v>
      </c>
      <c r="BH9" s="106" t="s">
        <v>95</v>
      </c>
      <c r="BI9" s="106" t="s">
        <v>708</v>
      </c>
      <c r="BJ9" s="106" t="s">
        <v>708</v>
      </c>
      <c r="BK9" s="76" t="s">
        <v>185</v>
      </c>
      <c r="BL9" s="76" t="s">
        <v>684</v>
      </c>
      <c r="BM9" s="76" t="s">
        <v>692</v>
      </c>
      <c r="BN9" s="76" t="s">
        <v>191</v>
      </c>
      <c r="BO9" s="76" t="s">
        <v>375</v>
      </c>
      <c r="BP9" s="76" t="s">
        <v>650</v>
      </c>
      <c r="BQ9" s="87" t="s">
        <v>591</v>
      </c>
      <c r="BR9" s="87" t="s">
        <v>580</v>
      </c>
      <c r="BS9" s="76" t="s">
        <v>684</v>
      </c>
      <c r="BT9" s="76" t="s">
        <v>692</v>
      </c>
      <c r="BU9" s="76" t="s">
        <v>191</v>
      </c>
      <c r="BV9" s="76" t="s">
        <v>375</v>
      </c>
      <c r="BW9" s="76" t="s">
        <v>559</v>
      </c>
    </row>
    <row r="10" spans="1:75" x14ac:dyDescent="0.25">
      <c r="B10" s="76">
        <v>13</v>
      </c>
      <c r="C10" s="124" t="s">
        <v>13</v>
      </c>
      <c r="D10" s="124"/>
      <c r="E10" s="124"/>
      <c r="F10" s="124"/>
      <c r="G10" s="76">
        <v>165</v>
      </c>
      <c r="H10" s="76">
        <v>23.1</v>
      </c>
      <c r="K10" s="76" t="s">
        <v>36</v>
      </c>
      <c r="M10" s="76" t="s">
        <v>613</v>
      </c>
      <c r="R10" s="76">
        <v>21</v>
      </c>
      <c r="S10" s="89" t="s">
        <v>19</v>
      </c>
      <c r="T10" s="84" t="str">
        <f>R10&amp;" "&amp;S10</f>
        <v>21 Rom-R2, -R3, -R5, -R8, Prag Eckig, Prag Rund, Wien-19</v>
      </c>
      <c r="U10" s="85">
        <f>'Fronten Kalkulation'!F48</f>
        <v>0</v>
      </c>
      <c r="V10" s="89"/>
      <c r="AA10" s="76" t="s">
        <v>75</v>
      </c>
      <c r="AC10" s="76" t="s">
        <v>83</v>
      </c>
      <c r="AD10" s="76" t="s">
        <v>86</v>
      </c>
      <c r="AE10" s="76" t="s">
        <v>89</v>
      </c>
      <c r="AK10" s="76" t="s">
        <v>668</v>
      </c>
      <c r="AL10" s="76" t="s">
        <v>668</v>
      </c>
      <c r="AM10" s="76" t="s">
        <v>668</v>
      </c>
      <c r="AN10" s="76" t="s">
        <v>668</v>
      </c>
      <c r="AP10" s="76" t="s">
        <v>575</v>
      </c>
      <c r="AQ10" s="76" t="s">
        <v>575</v>
      </c>
      <c r="AX10" s="106" t="s">
        <v>123</v>
      </c>
      <c r="AY10" s="76" t="s">
        <v>116</v>
      </c>
      <c r="AZ10" s="76" t="s">
        <v>112</v>
      </c>
      <c r="BA10" s="76" t="s">
        <v>131</v>
      </c>
      <c r="BB10" s="106" t="s">
        <v>158</v>
      </c>
      <c r="BC10" s="106" t="s">
        <v>158</v>
      </c>
      <c r="BD10" s="106" t="s">
        <v>158</v>
      </c>
      <c r="BE10" s="106" t="s">
        <v>158</v>
      </c>
      <c r="BF10" s="106" t="s">
        <v>158</v>
      </c>
      <c r="BG10" s="106" t="s">
        <v>98</v>
      </c>
      <c r="BH10" s="106" t="s">
        <v>98</v>
      </c>
      <c r="BI10" s="106" t="s">
        <v>710</v>
      </c>
      <c r="BJ10" s="106" t="s">
        <v>710</v>
      </c>
      <c r="BK10" s="76" t="s">
        <v>186</v>
      </c>
      <c r="BL10" s="76" t="s">
        <v>691</v>
      </c>
      <c r="BM10" s="76" t="s">
        <v>693</v>
      </c>
      <c r="BN10" s="76" t="s">
        <v>192</v>
      </c>
      <c r="BO10" s="76" t="s">
        <v>376</v>
      </c>
      <c r="BP10" s="76" t="s">
        <v>651</v>
      </c>
      <c r="BQ10" s="87" t="s">
        <v>587</v>
      </c>
      <c r="BR10" s="87" t="s">
        <v>579</v>
      </c>
      <c r="BS10" s="76" t="s">
        <v>691</v>
      </c>
      <c r="BT10" s="76" t="s">
        <v>693</v>
      </c>
      <c r="BU10" s="76" t="s">
        <v>192</v>
      </c>
      <c r="BV10" s="76" t="s">
        <v>376</v>
      </c>
      <c r="BW10" s="76" t="s">
        <v>560</v>
      </c>
    </row>
    <row r="11" spans="1:75" x14ac:dyDescent="0.25">
      <c r="K11" s="76" t="s">
        <v>37</v>
      </c>
      <c r="R11" s="76">
        <v>22</v>
      </c>
      <c r="S11" s="89" t="s">
        <v>18</v>
      </c>
      <c r="T11" s="84" t="str">
        <f>R11&amp;" "&amp;S11</f>
        <v>22 Wien-22</v>
      </c>
      <c r="U11" s="85">
        <f>'Fronten Kalkulation'!F49</f>
        <v>0</v>
      </c>
      <c r="V11" s="89"/>
      <c r="AA11" s="76" t="s">
        <v>76</v>
      </c>
      <c r="AC11" s="76" t="s">
        <v>84</v>
      </c>
      <c r="AD11" s="76" t="s">
        <v>87</v>
      </c>
      <c r="AK11" s="76" t="s">
        <v>669</v>
      </c>
      <c r="AL11" s="76" t="s">
        <v>669</v>
      </c>
      <c r="AM11" s="76" t="s">
        <v>669</v>
      </c>
      <c r="AN11" s="76" t="s">
        <v>669</v>
      </c>
      <c r="AX11" s="106" t="s">
        <v>124</v>
      </c>
      <c r="AY11" s="76" t="s">
        <v>117</v>
      </c>
      <c r="AZ11" s="76" t="s">
        <v>114</v>
      </c>
      <c r="BA11" s="76" t="s">
        <v>132</v>
      </c>
      <c r="BB11" s="106" t="s">
        <v>159</v>
      </c>
      <c r="BC11" s="106" t="s">
        <v>159</v>
      </c>
      <c r="BD11" s="106" t="s">
        <v>159</v>
      </c>
      <c r="BE11" s="106" t="s">
        <v>159</v>
      </c>
      <c r="BF11" s="106" t="s">
        <v>159</v>
      </c>
      <c r="BG11" s="106" t="s">
        <v>101</v>
      </c>
      <c r="BH11" s="106" t="s">
        <v>101</v>
      </c>
      <c r="BI11" s="106" t="s">
        <v>709</v>
      </c>
      <c r="BJ11" s="106" t="s">
        <v>709</v>
      </c>
      <c r="BK11" s="76" t="s">
        <v>720</v>
      </c>
      <c r="BL11" s="76" t="s">
        <v>188</v>
      </c>
      <c r="BM11" s="76" t="s">
        <v>190</v>
      </c>
      <c r="BN11" s="76" t="s">
        <v>193</v>
      </c>
      <c r="BO11" s="76" t="s">
        <v>377</v>
      </c>
      <c r="BP11" s="76" t="s">
        <v>652</v>
      </c>
      <c r="BQ11" s="87" t="s">
        <v>590</v>
      </c>
      <c r="BR11" s="87" t="s">
        <v>578</v>
      </c>
      <c r="BS11" s="76" t="s">
        <v>188</v>
      </c>
      <c r="BT11" s="76" t="s">
        <v>190</v>
      </c>
      <c r="BU11" s="76" t="s">
        <v>193</v>
      </c>
      <c r="BV11" s="76" t="s">
        <v>377</v>
      </c>
      <c r="BW11" s="76" t="s">
        <v>561</v>
      </c>
    </row>
    <row r="12" spans="1:75" x14ac:dyDescent="0.25">
      <c r="B12" s="76" t="s">
        <v>14</v>
      </c>
      <c r="K12" s="76" t="s">
        <v>38</v>
      </c>
      <c r="R12" s="76">
        <v>23</v>
      </c>
      <c r="S12" s="89" t="s">
        <v>15</v>
      </c>
      <c r="T12" s="84" t="str">
        <f>R12&amp;" "&amp;S12</f>
        <v>23 Warschau, Belgrad, Stockholm</v>
      </c>
      <c r="U12" s="85">
        <f>'Fronten Kalkulation'!F50</f>
        <v>0</v>
      </c>
      <c r="V12" s="89"/>
      <c r="AA12" s="76" t="s">
        <v>77</v>
      </c>
      <c r="AK12" s="76" t="s">
        <v>670</v>
      </c>
      <c r="AL12" s="76" t="s">
        <v>672</v>
      </c>
      <c r="AM12" s="76" t="s">
        <v>670</v>
      </c>
      <c r="AN12" s="76" t="s">
        <v>672</v>
      </c>
      <c r="AX12" s="106" t="s">
        <v>725</v>
      </c>
      <c r="AY12" s="76" t="s">
        <v>118</v>
      </c>
      <c r="AZ12" s="76" t="s">
        <v>113</v>
      </c>
      <c r="BA12" s="76" t="s">
        <v>133</v>
      </c>
      <c r="BB12" s="106" t="s">
        <v>160</v>
      </c>
      <c r="BC12" s="106" t="s">
        <v>160</v>
      </c>
      <c r="BD12" s="106" t="s">
        <v>160</v>
      </c>
      <c r="BE12" s="106" t="s">
        <v>160</v>
      </c>
      <c r="BF12" s="106" t="s">
        <v>160</v>
      </c>
      <c r="BG12" s="106" t="s">
        <v>103</v>
      </c>
      <c r="BH12" s="106" t="s">
        <v>103</v>
      </c>
      <c r="BI12" s="106" t="s">
        <v>707</v>
      </c>
      <c r="BJ12" s="106" t="s">
        <v>707</v>
      </c>
      <c r="BK12" s="76" t="s">
        <v>721</v>
      </c>
      <c r="BL12" s="76" t="s">
        <v>187</v>
      </c>
      <c r="BM12" s="76" t="s">
        <v>189</v>
      </c>
      <c r="BN12" s="76" t="s">
        <v>194</v>
      </c>
      <c r="BO12" s="76" t="s">
        <v>378</v>
      </c>
      <c r="BP12" s="76" t="s">
        <v>653</v>
      </c>
      <c r="BQ12" s="87" t="s">
        <v>585</v>
      </c>
      <c r="BR12" s="87" t="s">
        <v>582</v>
      </c>
      <c r="BS12" s="76" t="s">
        <v>187</v>
      </c>
      <c r="BT12" s="76" t="s">
        <v>189</v>
      </c>
      <c r="BU12" s="76" t="s">
        <v>194</v>
      </c>
      <c r="BV12" s="76" t="s">
        <v>378</v>
      </c>
      <c r="BW12" s="76" t="s">
        <v>562</v>
      </c>
    </row>
    <row r="13" spans="1:75" x14ac:dyDescent="0.25">
      <c r="B13" s="76">
        <v>21</v>
      </c>
      <c r="C13" s="124" t="s">
        <v>19</v>
      </c>
      <c r="D13" s="124"/>
      <c r="E13" s="124"/>
      <c r="F13" s="124"/>
      <c r="G13" s="76">
        <v>149</v>
      </c>
      <c r="H13" s="76">
        <v>20.86</v>
      </c>
      <c r="K13" s="76" t="s">
        <v>39</v>
      </c>
      <c r="R13" s="76">
        <v>24</v>
      </c>
      <c r="S13" s="84" t="s">
        <v>16</v>
      </c>
      <c r="T13" s="84" t="str">
        <f>R13&amp;" "&amp;S13</f>
        <v>24 London, Paris, Madrid</v>
      </c>
      <c r="U13" s="85">
        <f>'Fronten Kalkulation'!F51</f>
        <v>0</v>
      </c>
      <c r="V13" s="84"/>
      <c r="AA13" s="76" t="s">
        <v>78</v>
      </c>
      <c r="AK13" s="76" t="s">
        <v>671</v>
      </c>
      <c r="AL13" s="76" t="s">
        <v>673</v>
      </c>
      <c r="AM13" s="76" t="s">
        <v>671</v>
      </c>
      <c r="AN13" s="76" t="s">
        <v>673</v>
      </c>
      <c r="AX13" s="106" t="s">
        <v>125</v>
      </c>
      <c r="AY13" s="76" t="s">
        <v>119</v>
      </c>
      <c r="BA13" s="76" t="s">
        <v>134</v>
      </c>
      <c r="BB13" s="106" t="s">
        <v>161</v>
      </c>
      <c r="BC13" s="106" t="s">
        <v>161</v>
      </c>
      <c r="BD13" s="106" t="s">
        <v>161</v>
      </c>
      <c r="BE13" s="106" t="s">
        <v>161</v>
      </c>
      <c r="BF13" s="106" t="s">
        <v>161</v>
      </c>
      <c r="BG13" s="106" t="s">
        <v>104</v>
      </c>
      <c r="BH13" s="106" t="s">
        <v>104</v>
      </c>
      <c r="BI13" s="106" t="s">
        <v>96</v>
      </c>
      <c r="BJ13" s="106" t="s">
        <v>96</v>
      </c>
      <c r="BL13" s="76" t="s">
        <v>685</v>
      </c>
      <c r="BM13" s="76" t="s">
        <v>694</v>
      </c>
      <c r="BN13" s="76" t="s">
        <v>195</v>
      </c>
      <c r="BO13" s="76" t="s">
        <v>379</v>
      </c>
      <c r="BP13" s="76" t="s">
        <v>654</v>
      </c>
      <c r="BQ13" s="87" t="s">
        <v>594</v>
      </c>
      <c r="BR13" s="87" t="s">
        <v>577</v>
      </c>
      <c r="BS13" s="76" t="s">
        <v>685</v>
      </c>
      <c r="BT13" s="76" t="s">
        <v>694</v>
      </c>
      <c r="BU13" s="76" t="s">
        <v>195</v>
      </c>
      <c r="BV13" s="76" t="s">
        <v>379</v>
      </c>
      <c r="BW13" s="76" t="s">
        <v>563</v>
      </c>
    </row>
    <row r="14" spans="1:75" x14ac:dyDescent="0.25">
      <c r="B14" s="76">
        <v>22</v>
      </c>
      <c r="C14" s="124" t="s">
        <v>18</v>
      </c>
      <c r="D14" s="124"/>
      <c r="E14" s="124"/>
      <c r="F14" s="124"/>
      <c r="G14" s="76">
        <v>167</v>
      </c>
      <c r="H14" s="76">
        <v>23.38</v>
      </c>
      <c r="R14" s="76">
        <v>25</v>
      </c>
      <c r="S14" s="76" t="s">
        <v>17</v>
      </c>
      <c r="T14" s="84" t="str">
        <f>R14&amp;" "&amp;S14</f>
        <v>25 Berlin-60, Berlin-85</v>
      </c>
      <c r="U14" s="85">
        <f>'Fronten Kalkulation'!F52</f>
        <v>0</v>
      </c>
      <c r="AA14" s="76" t="s">
        <v>79</v>
      </c>
      <c r="AK14" s="76" t="s">
        <v>672</v>
      </c>
      <c r="AL14" s="76" t="s">
        <v>674</v>
      </c>
      <c r="AM14" s="76" t="s">
        <v>672</v>
      </c>
      <c r="AN14" s="76" t="s">
        <v>674</v>
      </c>
      <c r="AX14" s="106" t="s">
        <v>722</v>
      </c>
      <c r="AY14" s="76" t="s">
        <v>120</v>
      </c>
      <c r="BA14" s="76" t="s">
        <v>137</v>
      </c>
      <c r="BB14" s="106" t="s">
        <v>162</v>
      </c>
      <c r="BC14" s="106" t="s">
        <v>162</v>
      </c>
      <c r="BD14" s="106" t="s">
        <v>162</v>
      </c>
      <c r="BE14" s="106" t="s">
        <v>162</v>
      </c>
      <c r="BF14" s="106" t="s">
        <v>162</v>
      </c>
      <c r="BG14" s="106" t="s">
        <v>107</v>
      </c>
      <c r="BH14" s="106" t="s">
        <v>107</v>
      </c>
      <c r="BI14" s="106" t="s">
        <v>97</v>
      </c>
      <c r="BJ14" s="106" t="s">
        <v>97</v>
      </c>
      <c r="BL14" s="76" t="s">
        <v>686</v>
      </c>
      <c r="BM14" s="76" t="s">
        <v>695</v>
      </c>
      <c r="BN14" s="76" t="s">
        <v>196</v>
      </c>
      <c r="BO14" s="76" t="s">
        <v>380</v>
      </c>
      <c r="BP14" s="76" t="s">
        <v>655</v>
      </c>
      <c r="BQ14" s="87" t="s">
        <v>589</v>
      </c>
      <c r="BR14" s="87" t="s">
        <v>584</v>
      </c>
      <c r="BS14" s="76" t="s">
        <v>686</v>
      </c>
      <c r="BT14" s="76" t="s">
        <v>695</v>
      </c>
      <c r="BU14" s="76" t="s">
        <v>196</v>
      </c>
      <c r="BV14" s="76" t="s">
        <v>380</v>
      </c>
      <c r="BW14" s="76" t="s">
        <v>564</v>
      </c>
    </row>
    <row r="15" spans="1:75" x14ac:dyDescent="0.25">
      <c r="B15" s="76">
        <v>23</v>
      </c>
      <c r="C15" s="124" t="s">
        <v>15</v>
      </c>
      <c r="D15" s="124"/>
      <c r="E15" s="124"/>
      <c r="F15" s="124"/>
      <c r="G15" s="76">
        <v>169</v>
      </c>
      <c r="H15" s="76">
        <v>23.66</v>
      </c>
      <c r="R15" s="76">
        <v>31</v>
      </c>
      <c r="S15" s="89" t="s">
        <v>631</v>
      </c>
      <c r="T15" s="84" t="str">
        <f>R15&amp;" "&amp;S15</f>
        <v>31 Softmatt (Kante farbgleich)</v>
      </c>
      <c r="U15" s="85">
        <f>'Fronten Kalkulation'!F56</f>
        <v>0</v>
      </c>
      <c r="V15" s="89"/>
      <c r="AA15" s="76" t="s">
        <v>80</v>
      </c>
      <c r="AK15" s="76" t="s">
        <v>673</v>
      </c>
      <c r="AL15" s="76" t="s">
        <v>676</v>
      </c>
      <c r="AM15" s="76" t="s">
        <v>673</v>
      </c>
      <c r="AN15" s="76" t="s">
        <v>676</v>
      </c>
      <c r="AX15" s="106" t="s">
        <v>126</v>
      </c>
      <c r="AY15" s="76" t="s">
        <v>121</v>
      </c>
      <c r="BA15" s="76" t="s">
        <v>135</v>
      </c>
      <c r="BB15" s="106" t="s">
        <v>163</v>
      </c>
      <c r="BC15" s="106" t="s">
        <v>163</v>
      </c>
      <c r="BD15" s="106" t="s">
        <v>163</v>
      </c>
      <c r="BE15" s="106" t="s">
        <v>163</v>
      </c>
      <c r="BF15" s="106" t="s">
        <v>163</v>
      </c>
      <c r="BG15" s="106" t="s">
        <v>181</v>
      </c>
      <c r="BH15" s="106" t="s">
        <v>181</v>
      </c>
      <c r="BI15" s="106" t="s">
        <v>99</v>
      </c>
      <c r="BJ15" s="106" t="s">
        <v>99</v>
      </c>
      <c r="BL15" s="76" t="s">
        <v>687</v>
      </c>
      <c r="BM15" s="76" t="s">
        <v>696</v>
      </c>
      <c r="BN15" s="76" t="s">
        <v>197</v>
      </c>
      <c r="BO15" s="76" t="s">
        <v>381</v>
      </c>
      <c r="BQ15" s="87" t="s">
        <v>580</v>
      </c>
      <c r="BR15" s="87" t="s">
        <v>581</v>
      </c>
      <c r="BS15" s="76" t="s">
        <v>687</v>
      </c>
      <c r="BT15" s="76" t="s">
        <v>696</v>
      </c>
      <c r="BU15" s="76" t="s">
        <v>197</v>
      </c>
      <c r="BV15" s="76" t="s">
        <v>381</v>
      </c>
      <c r="BW15" s="76" t="s">
        <v>565</v>
      </c>
    </row>
    <row r="16" spans="1:75" x14ac:dyDescent="0.25">
      <c r="B16" s="76">
        <v>24</v>
      </c>
      <c r="C16" s="124" t="s">
        <v>16</v>
      </c>
      <c r="D16" s="124"/>
      <c r="E16" s="124"/>
      <c r="F16" s="124"/>
      <c r="G16" s="76">
        <v>189</v>
      </c>
      <c r="H16" s="76">
        <v>26.46</v>
      </c>
      <c r="R16" s="76">
        <v>32</v>
      </c>
      <c r="S16" s="89" t="s">
        <v>632</v>
      </c>
      <c r="T16" s="84" t="str">
        <f>R16&amp;" "&amp;S16</f>
        <v>32 Softmatt (Kante 2-farbig)</v>
      </c>
      <c r="U16" s="85">
        <f>'Fronten Kalkulation'!F57</f>
        <v>0</v>
      </c>
      <c r="V16" s="89"/>
      <c r="AK16" s="76" t="s">
        <v>674</v>
      </c>
      <c r="AL16" s="76" t="s">
        <v>677</v>
      </c>
      <c r="AM16" s="76" t="s">
        <v>674</v>
      </c>
      <c r="AN16" s="76" t="s">
        <v>677</v>
      </c>
      <c r="AX16" s="106" t="s">
        <v>127</v>
      </c>
      <c r="BA16" s="76" t="s">
        <v>136</v>
      </c>
      <c r="BB16" s="106" t="s">
        <v>164</v>
      </c>
      <c r="BC16" s="106" t="s">
        <v>164</v>
      </c>
      <c r="BD16" s="106" t="s">
        <v>164</v>
      </c>
      <c r="BE16" s="106" t="s">
        <v>164</v>
      </c>
      <c r="BF16" s="106" t="s">
        <v>164</v>
      </c>
      <c r="BG16" s="106" t="s">
        <v>182</v>
      </c>
      <c r="BH16" s="106" t="s">
        <v>182</v>
      </c>
      <c r="BI16" s="106" t="s">
        <v>100</v>
      </c>
      <c r="BJ16" s="106" t="s">
        <v>100</v>
      </c>
      <c r="BL16" s="76" t="s">
        <v>688</v>
      </c>
      <c r="BM16" s="76" t="s">
        <v>697</v>
      </c>
      <c r="BN16" s="76" t="s">
        <v>198</v>
      </c>
      <c r="BO16" s="76" t="s">
        <v>382</v>
      </c>
      <c r="BQ16" s="87" t="s">
        <v>579</v>
      </c>
      <c r="BR16" s="87" t="s">
        <v>583</v>
      </c>
      <c r="BS16" s="76" t="s">
        <v>688</v>
      </c>
      <c r="BT16" s="76" t="s">
        <v>697</v>
      </c>
      <c r="BU16" s="76" t="s">
        <v>198</v>
      </c>
      <c r="BV16" s="76" t="s">
        <v>382</v>
      </c>
      <c r="BW16" s="76" t="s">
        <v>566</v>
      </c>
    </row>
    <row r="17" spans="2:75" x14ac:dyDescent="0.25">
      <c r="B17" s="76">
        <v>25</v>
      </c>
      <c r="C17" s="76" t="s">
        <v>17</v>
      </c>
      <c r="G17" s="76">
        <v>209</v>
      </c>
      <c r="H17" s="76">
        <v>29.26</v>
      </c>
      <c r="R17" s="76">
        <v>33</v>
      </c>
      <c r="S17" s="89" t="s">
        <v>633</v>
      </c>
      <c r="T17" s="84" t="str">
        <f>R17&amp;" "&amp;S17</f>
        <v>33 Hochglanz (Kante farbgleich)</v>
      </c>
      <c r="U17" s="85">
        <f>'Fronten Kalkulation'!F58</f>
        <v>0</v>
      </c>
      <c r="V17" s="89"/>
      <c r="AK17" s="76" t="s">
        <v>676</v>
      </c>
      <c r="AL17" s="76" t="s">
        <v>678</v>
      </c>
      <c r="AM17" s="76" t="s">
        <v>676</v>
      </c>
      <c r="AN17" s="76" t="s">
        <v>678</v>
      </c>
      <c r="AX17" s="76" t="s">
        <v>723</v>
      </c>
      <c r="BA17" s="76" t="s">
        <v>138</v>
      </c>
      <c r="BB17" s="106" t="s">
        <v>165</v>
      </c>
      <c r="BC17" s="106" t="s">
        <v>165</v>
      </c>
      <c r="BD17" s="106" t="s">
        <v>165</v>
      </c>
      <c r="BE17" s="106" t="s">
        <v>165</v>
      </c>
      <c r="BF17" s="106" t="s">
        <v>165</v>
      </c>
      <c r="BG17" s="106" t="s">
        <v>700</v>
      </c>
      <c r="BH17" s="106" t="s">
        <v>700</v>
      </c>
      <c r="BI17" s="106" t="s">
        <v>102</v>
      </c>
      <c r="BJ17" s="106" t="s">
        <v>102</v>
      </c>
      <c r="BL17" s="76" t="s">
        <v>689</v>
      </c>
      <c r="BM17" s="76" t="s">
        <v>698</v>
      </c>
      <c r="BN17" s="76" t="s">
        <v>199</v>
      </c>
      <c r="BO17" s="76" t="s">
        <v>383</v>
      </c>
      <c r="BQ17" s="87" t="s">
        <v>592</v>
      </c>
      <c r="BR17" s="87" t="s">
        <v>576</v>
      </c>
      <c r="BS17" s="76" t="s">
        <v>689</v>
      </c>
      <c r="BT17" s="76" t="s">
        <v>698</v>
      </c>
      <c r="BU17" s="76" t="s">
        <v>199</v>
      </c>
      <c r="BV17" s="76" t="s">
        <v>383</v>
      </c>
      <c r="BW17" s="76" t="s">
        <v>567</v>
      </c>
    </row>
    <row r="18" spans="2:75" x14ac:dyDescent="0.25">
      <c r="R18" s="76">
        <v>34</v>
      </c>
      <c r="S18" s="89" t="s">
        <v>634</v>
      </c>
      <c r="T18" s="84" t="str">
        <f>R18&amp;" "&amp;S18</f>
        <v>34 Hochglanz (Kante 2-farbig)</v>
      </c>
      <c r="U18" s="85">
        <f>'Fronten Kalkulation'!F59</f>
        <v>0</v>
      </c>
      <c r="V18" s="89"/>
      <c r="AK18" s="76" t="s">
        <v>677</v>
      </c>
      <c r="AM18" s="76" t="s">
        <v>677</v>
      </c>
      <c r="AX18" s="76" t="s">
        <v>724</v>
      </c>
      <c r="BA18" s="76" t="s">
        <v>139</v>
      </c>
      <c r="BB18" s="106" t="s">
        <v>166</v>
      </c>
      <c r="BC18" s="106" t="s">
        <v>166</v>
      </c>
      <c r="BD18" s="106" t="s">
        <v>166</v>
      </c>
      <c r="BE18" s="106" t="s">
        <v>166</v>
      </c>
      <c r="BF18" s="106" t="s">
        <v>166</v>
      </c>
      <c r="BG18" s="76" t="s">
        <v>701</v>
      </c>
      <c r="BH18" s="76" t="s">
        <v>701</v>
      </c>
      <c r="BI18" s="106" t="s">
        <v>105</v>
      </c>
      <c r="BJ18" s="106" t="s">
        <v>105</v>
      </c>
      <c r="BL18" s="76" t="s">
        <v>690</v>
      </c>
      <c r="BM18" s="76" t="s">
        <v>699</v>
      </c>
      <c r="BN18" s="76" t="s">
        <v>200</v>
      </c>
      <c r="BO18" s="76" t="s">
        <v>384</v>
      </c>
      <c r="BQ18" s="87" t="s">
        <v>578</v>
      </c>
      <c r="BS18" s="76" t="s">
        <v>690</v>
      </c>
      <c r="BT18" s="76" t="s">
        <v>699</v>
      </c>
      <c r="BU18" s="76" t="s">
        <v>200</v>
      </c>
      <c r="BV18" s="76" t="s">
        <v>384</v>
      </c>
      <c r="BW18" s="76" t="s">
        <v>568</v>
      </c>
    </row>
    <row r="19" spans="2:75" x14ac:dyDescent="0.25">
      <c r="B19" s="76" t="s">
        <v>20</v>
      </c>
      <c r="R19" s="76">
        <v>35</v>
      </c>
      <c r="S19" s="84" t="s">
        <v>635</v>
      </c>
      <c r="T19" s="84" t="str">
        <f>R19&amp;" "&amp;S19</f>
        <v>35 Edelstahloptik (PET)</v>
      </c>
      <c r="U19" s="85">
        <f>'Fronten Kalkulation'!F60</f>
        <v>0</v>
      </c>
      <c r="V19" s="84"/>
      <c r="AK19" s="76" t="s">
        <v>678</v>
      </c>
      <c r="AM19" s="76" t="s">
        <v>678</v>
      </c>
      <c r="AX19" s="76" t="s">
        <v>726</v>
      </c>
      <c r="BA19" s="76" t="s">
        <v>140</v>
      </c>
      <c r="BB19" s="106" t="s">
        <v>167</v>
      </c>
      <c r="BC19" s="106" t="s">
        <v>167</v>
      </c>
      <c r="BD19" s="106" t="s">
        <v>167</v>
      </c>
      <c r="BE19" s="106" t="s">
        <v>167</v>
      </c>
      <c r="BF19" s="106" t="s">
        <v>167</v>
      </c>
      <c r="BG19" s="76" t="s">
        <v>702</v>
      </c>
      <c r="BH19" s="76" t="s">
        <v>702</v>
      </c>
      <c r="BI19" s="106" t="s">
        <v>106</v>
      </c>
      <c r="BJ19" s="106" t="s">
        <v>106</v>
      </c>
      <c r="BN19" s="76" t="s">
        <v>201</v>
      </c>
      <c r="BO19" s="76" t="s">
        <v>385</v>
      </c>
      <c r="BQ19" s="87" t="s">
        <v>582</v>
      </c>
      <c r="BU19" s="76" t="s">
        <v>201</v>
      </c>
      <c r="BV19" s="76" t="s">
        <v>385</v>
      </c>
      <c r="BW19" s="76" t="s">
        <v>569</v>
      </c>
    </row>
    <row r="20" spans="2:75" x14ac:dyDescent="0.25">
      <c r="B20" s="76">
        <v>31</v>
      </c>
      <c r="C20" s="124" t="s">
        <v>631</v>
      </c>
      <c r="D20" s="124"/>
      <c r="E20" s="124"/>
      <c r="F20" s="124"/>
      <c r="G20" s="76">
        <v>220.42</v>
      </c>
      <c r="H20" s="76">
        <v>30.86</v>
      </c>
      <c r="R20" s="76">
        <v>41</v>
      </c>
      <c r="S20" s="84" t="s">
        <v>659</v>
      </c>
      <c r="T20" s="84" t="str">
        <f>R20&amp;" "&amp;S20</f>
        <v>41 Lackfronten in Seidenmatt (Lagerfarbe)</v>
      </c>
      <c r="U20" s="85">
        <f>'Fronten Kalkulation'!F63</f>
        <v>0</v>
      </c>
      <c r="V20" s="84"/>
      <c r="AX20" s="76" t="s">
        <v>727</v>
      </c>
      <c r="BA20" s="76" t="s">
        <v>141</v>
      </c>
      <c r="BB20" s="106" t="s">
        <v>168</v>
      </c>
      <c r="BC20" s="106" t="s">
        <v>168</v>
      </c>
      <c r="BD20" s="106" t="s">
        <v>168</v>
      </c>
      <c r="BE20" s="106" t="s">
        <v>168</v>
      </c>
      <c r="BF20" s="106" t="s">
        <v>168</v>
      </c>
      <c r="BG20" s="76" t="s">
        <v>703</v>
      </c>
      <c r="BH20" s="76" t="s">
        <v>703</v>
      </c>
      <c r="BI20" s="106" t="s">
        <v>108</v>
      </c>
      <c r="BJ20" s="106" t="s">
        <v>108</v>
      </c>
      <c r="BN20" s="76" t="s">
        <v>202</v>
      </c>
      <c r="BO20" s="76" t="s">
        <v>386</v>
      </c>
      <c r="BQ20" s="87" t="s">
        <v>577</v>
      </c>
      <c r="BU20" s="76" t="s">
        <v>202</v>
      </c>
      <c r="BV20" s="76" t="s">
        <v>386</v>
      </c>
      <c r="BW20" s="76" t="s">
        <v>570</v>
      </c>
    </row>
    <row r="21" spans="2:75" x14ac:dyDescent="0.25">
      <c r="B21" s="76">
        <v>32</v>
      </c>
      <c r="C21" s="124" t="s">
        <v>632</v>
      </c>
      <c r="D21" s="124"/>
      <c r="E21" s="124"/>
      <c r="F21" s="124"/>
      <c r="G21" s="76">
        <v>222.57</v>
      </c>
      <c r="H21" s="76">
        <v>31.16</v>
      </c>
      <c r="R21" s="76">
        <v>42</v>
      </c>
      <c r="S21" s="84" t="s">
        <v>660</v>
      </c>
      <c r="T21" s="84" t="str">
        <f>R21&amp;" "&amp;S21</f>
        <v>42 Lackfronten in Hochglanz (Lagerfarbe)</v>
      </c>
      <c r="U21" s="85">
        <f>'Fronten Kalkulation'!F64</f>
        <v>0</v>
      </c>
      <c r="V21" s="84"/>
      <c r="AX21" s="76" t="s">
        <v>728</v>
      </c>
      <c r="BA21" s="76" t="s">
        <v>142</v>
      </c>
      <c r="BB21" s="106" t="s">
        <v>169</v>
      </c>
      <c r="BC21" s="106" t="s">
        <v>169</v>
      </c>
      <c r="BD21" s="106" t="s">
        <v>169</v>
      </c>
      <c r="BE21" s="106" t="s">
        <v>169</v>
      </c>
      <c r="BF21" s="106" t="s">
        <v>169</v>
      </c>
      <c r="BG21" s="76" t="s">
        <v>704</v>
      </c>
      <c r="BH21" s="76" t="s">
        <v>704</v>
      </c>
      <c r="BI21" s="106" t="s">
        <v>183</v>
      </c>
      <c r="BJ21" s="106" t="s">
        <v>183</v>
      </c>
      <c r="BN21" s="76" t="s">
        <v>203</v>
      </c>
      <c r="BO21" s="76" t="s">
        <v>387</v>
      </c>
      <c r="BQ21" s="87" t="s">
        <v>593</v>
      </c>
      <c r="BU21" s="76" t="s">
        <v>203</v>
      </c>
      <c r="BV21" s="76" t="s">
        <v>387</v>
      </c>
      <c r="BW21" s="76" t="s">
        <v>571</v>
      </c>
    </row>
    <row r="22" spans="2:75" x14ac:dyDescent="0.25">
      <c r="B22" s="76">
        <v>33</v>
      </c>
      <c r="C22" s="124" t="s">
        <v>633</v>
      </c>
      <c r="D22" s="124"/>
      <c r="E22" s="124"/>
      <c r="F22" s="124"/>
      <c r="G22" s="76">
        <v>220.42</v>
      </c>
      <c r="H22" s="76">
        <v>30.86</v>
      </c>
      <c r="R22" s="76">
        <v>43</v>
      </c>
      <c r="S22" s="84" t="s">
        <v>661</v>
      </c>
      <c r="T22" s="84" t="str">
        <f>R22&amp;" "&amp;S22</f>
        <v>43 Lackfronten in Seidenmatt (RAL Farbe)</v>
      </c>
      <c r="U22" s="85">
        <f>'Fronten Kalkulation'!F65</f>
        <v>0</v>
      </c>
      <c r="V22" s="84"/>
      <c r="AX22" s="76" t="s">
        <v>729</v>
      </c>
      <c r="BA22" s="76" t="s">
        <v>143</v>
      </c>
      <c r="BB22" s="106" t="s">
        <v>743</v>
      </c>
      <c r="BC22" s="106" t="s">
        <v>743</v>
      </c>
      <c r="BD22" s="106" t="s">
        <v>743</v>
      </c>
      <c r="BE22" s="106" t="s">
        <v>743</v>
      </c>
      <c r="BF22" s="106" t="s">
        <v>743</v>
      </c>
      <c r="BG22" s="76" t="s">
        <v>705</v>
      </c>
      <c r="BH22" s="76" t="s">
        <v>705</v>
      </c>
      <c r="BI22" s="106" t="s">
        <v>184</v>
      </c>
      <c r="BJ22" s="76" t="s">
        <v>713</v>
      </c>
      <c r="BN22" s="76" t="s">
        <v>204</v>
      </c>
      <c r="BO22" s="76" t="s">
        <v>388</v>
      </c>
      <c r="BQ22" s="87" t="s">
        <v>588</v>
      </c>
      <c r="BU22" s="76" t="s">
        <v>204</v>
      </c>
      <c r="BV22" s="76" t="s">
        <v>388</v>
      </c>
      <c r="BW22" s="76" t="s">
        <v>572</v>
      </c>
    </row>
    <row r="23" spans="2:75" x14ac:dyDescent="0.25">
      <c r="B23" s="76">
        <v>34</v>
      </c>
      <c r="C23" s="124" t="s">
        <v>634</v>
      </c>
      <c r="D23" s="124"/>
      <c r="E23" s="124"/>
      <c r="F23" s="124"/>
      <c r="G23" s="76">
        <v>222.57</v>
      </c>
      <c r="H23" s="76">
        <v>31.16</v>
      </c>
      <c r="R23" s="76">
        <v>44</v>
      </c>
      <c r="S23" s="84" t="s">
        <v>662</v>
      </c>
      <c r="T23" s="84" t="str">
        <f>R23&amp;" "&amp;S23</f>
        <v>44 Lackfronten in Hochglanz (RAL Farbe)</v>
      </c>
      <c r="U23" s="85">
        <f>'Fronten Kalkulation'!F66</f>
        <v>0</v>
      </c>
      <c r="V23" s="84"/>
      <c r="AX23" s="76" t="s">
        <v>730</v>
      </c>
      <c r="BA23" s="76" t="s">
        <v>144</v>
      </c>
      <c r="BB23" s="106" t="s">
        <v>170</v>
      </c>
      <c r="BC23" s="106" t="s">
        <v>170</v>
      </c>
      <c r="BD23" s="106" t="s">
        <v>170</v>
      </c>
      <c r="BE23" s="106" t="s">
        <v>170</v>
      </c>
      <c r="BF23" s="106" t="s">
        <v>170</v>
      </c>
      <c r="BG23" s="76" t="s">
        <v>706</v>
      </c>
      <c r="BH23" s="76" t="s">
        <v>706</v>
      </c>
      <c r="BI23" s="76" t="s">
        <v>711</v>
      </c>
      <c r="BJ23" s="76" t="s">
        <v>719</v>
      </c>
      <c r="BN23" s="76" t="s">
        <v>205</v>
      </c>
      <c r="BO23" s="76" t="s">
        <v>389</v>
      </c>
      <c r="BQ23" s="87" t="s">
        <v>584</v>
      </c>
      <c r="BU23" s="76" t="s">
        <v>205</v>
      </c>
      <c r="BV23" s="76" t="s">
        <v>389</v>
      </c>
    </row>
    <row r="24" spans="2:75" x14ac:dyDescent="0.25">
      <c r="B24" s="76">
        <v>35</v>
      </c>
      <c r="C24" s="124" t="s">
        <v>21</v>
      </c>
      <c r="D24" s="124"/>
      <c r="E24" s="124"/>
      <c r="F24" s="124"/>
      <c r="G24" s="76">
        <v>201.31</v>
      </c>
      <c r="H24" s="76">
        <v>28.18</v>
      </c>
      <c r="R24" s="76">
        <v>45</v>
      </c>
      <c r="S24" s="84" t="s">
        <v>23</v>
      </c>
      <c r="T24" s="84" t="str">
        <f>R24&amp;" "&amp;S24</f>
        <v>45 Picasso Beton</v>
      </c>
      <c r="U24" s="85">
        <f>'Fronten Kalkulation'!F67</f>
        <v>0</v>
      </c>
      <c r="V24" s="84"/>
      <c r="AX24" s="76" t="s">
        <v>731</v>
      </c>
      <c r="BA24" s="76" t="s">
        <v>145</v>
      </c>
      <c r="BB24" s="106" t="s">
        <v>171</v>
      </c>
      <c r="BC24" s="106" t="s">
        <v>171</v>
      </c>
      <c r="BD24" s="106" t="s">
        <v>171</v>
      </c>
      <c r="BE24" s="106" t="s">
        <v>171</v>
      </c>
      <c r="BF24" s="106" t="s">
        <v>171</v>
      </c>
      <c r="BI24" s="106" t="s">
        <v>712</v>
      </c>
      <c r="BJ24" s="76" t="s">
        <v>711</v>
      </c>
      <c r="BN24" s="76" t="s">
        <v>206</v>
      </c>
      <c r="BO24" s="76" t="s">
        <v>390</v>
      </c>
      <c r="BQ24" s="87" t="s">
        <v>586</v>
      </c>
      <c r="BU24" s="76" t="s">
        <v>206</v>
      </c>
      <c r="BV24" s="76" t="s">
        <v>390</v>
      </c>
    </row>
    <row r="25" spans="2:75" x14ac:dyDescent="0.25">
      <c r="R25" s="76">
        <v>46</v>
      </c>
      <c r="S25" s="101" t="s">
        <v>640</v>
      </c>
      <c r="T25" s="84" t="str">
        <f>R25&amp;" "&amp;S25</f>
        <v>46 Grip (Grifflose Front) in Seidenmatt (Lagerfarbe)</v>
      </c>
      <c r="U25" s="85">
        <f>'Fronten Kalkulation'!F68</f>
        <v>0</v>
      </c>
      <c r="V25" s="84"/>
      <c r="AX25" s="76" t="s">
        <v>732</v>
      </c>
      <c r="BA25" s="76" t="s">
        <v>146</v>
      </c>
      <c r="BB25" s="106" t="s">
        <v>172</v>
      </c>
      <c r="BC25" s="106" t="s">
        <v>172</v>
      </c>
      <c r="BD25" s="106" t="s">
        <v>172</v>
      </c>
      <c r="BE25" s="106" t="s">
        <v>172</v>
      </c>
      <c r="BF25" s="106" t="s">
        <v>172</v>
      </c>
      <c r="BI25" s="76" t="s">
        <v>713</v>
      </c>
      <c r="BJ25" s="76" t="s">
        <v>718</v>
      </c>
      <c r="BN25" s="76" t="s">
        <v>207</v>
      </c>
      <c r="BO25" s="76" t="s">
        <v>391</v>
      </c>
      <c r="BQ25" s="87" t="s">
        <v>595</v>
      </c>
      <c r="BU25" s="76" t="s">
        <v>207</v>
      </c>
      <c r="BV25" s="76" t="s">
        <v>391</v>
      </c>
    </row>
    <row r="26" spans="2:75" x14ac:dyDescent="0.25">
      <c r="B26" s="76" t="s">
        <v>22</v>
      </c>
      <c r="R26" s="76">
        <v>47</v>
      </c>
      <c r="S26" s="101" t="s">
        <v>641</v>
      </c>
      <c r="T26" s="84" t="str">
        <f>R26&amp;" "&amp;S26</f>
        <v>47 Grip (Grifflose Front) in Hochglanz (Lagerfarbe)</v>
      </c>
      <c r="U26" s="85">
        <f>'Fronten Kalkulation'!F69</f>
        <v>0</v>
      </c>
      <c r="V26" s="84"/>
      <c r="AX26" s="76" t="s">
        <v>733</v>
      </c>
      <c r="BA26" s="76" t="s">
        <v>147</v>
      </c>
      <c r="BB26" s="106" t="s">
        <v>744</v>
      </c>
      <c r="BC26" s="106" t="s">
        <v>744</v>
      </c>
      <c r="BD26" s="106" t="s">
        <v>744</v>
      </c>
      <c r="BE26" s="106" t="s">
        <v>744</v>
      </c>
      <c r="BF26" s="106" t="s">
        <v>744</v>
      </c>
      <c r="BI26" s="76" t="s">
        <v>714</v>
      </c>
      <c r="BJ26" s="76" t="s">
        <v>716</v>
      </c>
      <c r="BN26" s="76" t="s">
        <v>208</v>
      </c>
      <c r="BO26" s="76" t="s">
        <v>392</v>
      </c>
      <c r="BQ26" s="87" t="s">
        <v>583</v>
      </c>
      <c r="BU26" s="76" t="s">
        <v>208</v>
      </c>
      <c r="BV26" s="76" t="s">
        <v>392</v>
      </c>
    </row>
    <row r="27" spans="2:75" x14ac:dyDescent="0.25">
      <c r="B27" s="76">
        <v>41</v>
      </c>
      <c r="C27" s="124" t="s">
        <v>659</v>
      </c>
      <c r="D27" s="124"/>
      <c r="E27" s="124"/>
      <c r="F27" s="124"/>
      <c r="G27" s="76">
        <v>284.43</v>
      </c>
      <c r="H27" s="76">
        <v>39.82</v>
      </c>
      <c r="R27" s="76">
        <v>48</v>
      </c>
      <c r="S27" s="101" t="s">
        <v>642</v>
      </c>
      <c r="T27" s="84" t="str">
        <f>R27&amp;" "&amp;S27</f>
        <v>48 Grip (Grifflose Front) in Seidenmatt (RAL Farbe)</v>
      </c>
      <c r="U27" s="85">
        <f>'Fronten Kalkulation'!F70</f>
        <v>0</v>
      </c>
      <c r="V27" s="84"/>
      <c r="W27" s="84"/>
      <c r="AX27" s="76" t="s">
        <v>734</v>
      </c>
      <c r="BA27" s="76" t="s">
        <v>148</v>
      </c>
      <c r="BB27" s="106" t="s">
        <v>173</v>
      </c>
      <c r="BC27" s="106" t="s">
        <v>173</v>
      </c>
      <c r="BD27" s="106" t="s">
        <v>173</v>
      </c>
      <c r="BE27" s="106" t="s">
        <v>173</v>
      </c>
      <c r="BF27" s="106" t="s">
        <v>173</v>
      </c>
      <c r="BI27" s="76" t="s">
        <v>715</v>
      </c>
      <c r="BN27" s="76" t="s">
        <v>209</v>
      </c>
      <c r="BO27" s="76" t="s">
        <v>393</v>
      </c>
      <c r="BQ27" s="87" t="s">
        <v>576</v>
      </c>
      <c r="BU27" s="76" t="s">
        <v>209</v>
      </c>
      <c r="BV27" s="76" t="s">
        <v>393</v>
      </c>
    </row>
    <row r="28" spans="2:75" x14ac:dyDescent="0.25">
      <c r="B28" s="76">
        <v>42</v>
      </c>
      <c r="C28" s="124" t="s">
        <v>660</v>
      </c>
      <c r="D28" s="124"/>
      <c r="E28" s="124"/>
      <c r="F28" s="124"/>
      <c r="G28" s="76">
        <v>344.36</v>
      </c>
      <c r="H28" s="76">
        <v>48.21</v>
      </c>
      <c r="R28" s="76">
        <v>49</v>
      </c>
      <c r="S28" s="101" t="s">
        <v>642</v>
      </c>
      <c r="T28" s="84" t="str">
        <f>R28&amp;" "&amp;S28</f>
        <v>49 Grip (Grifflose Front) in Seidenmatt (RAL Farbe)</v>
      </c>
      <c r="U28" s="85">
        <f>'Fronten Kalkulation'!F71</f>
        <v>0</v>
      </c>
      <c r="V28" s="84"/>
      <c r="W28" s="84"/>
      <c r="AX28" s="76" t="s">
        <v>735</v>
      </c>
      <c r="BA28" s="76" t="s">
        <v>149</v>
      </c>
      <c r="BB28" s="106" t="s">
        <v>174</v>
      </c>
      <c r="BC28" s="106" t="s">
        <v>174</v>
      </c>
      <c r="BD28" s="106" t="s">
        <v>174</v>
      </c>
      <c r="BE28" s="106" t="s">
        <v>174</v>
      </c>
      <c r="BF28" s="106" t="s">
        <v>174</v>
      </c>
      <c r="BI28" s="76" t="s">
        <v>716</v>
      </c>
      <c r="BN28" s="76" t="s">
        <v>210</v>
      </c>
      <c r="BO28" s="76" t="s">
        <v>394</v>
      </c>
      <c r="BU28" s="76" t="s">
        <v>210</v>
      </c>
      <c r="BV28" s="76" t="s">
        <v>394</v>
      </c>
    </row>
    <row r="29" spans="2:75" x14ac:dyDescent="0.25">
      <c r="B29" s="76">
        <v>43</v>
      </c>
      <c r="C29" s="124" t="s">
        <v>661</v>
      </c>
      <c r="D29" s="124"/>
      <c r="E29" s="124"/>
      <c r="F29" s="124"/>
      <c r="G29" s="76">
        <v>335.42</v>
      </c>
      <c r="H29" s="76">
        <v>46.96</v>
      </c>
      <c r="R29" s="76">
        <v>51</v>
      </c>
      <c r="S29" s="84" t="s">
        <v>25</v>
      </c>
      <c r="T29" s="84" t="str">
        <f>R29&amp;" "&amp;S29</f>
        <v>51 Glasfronten aus Acryl</v>
      </c>
      <c r="U29" s="85">
        <f>'Fronten Kalkulation'!F74</f>
        <v>0</v>
      </c>
      <c r="V29" s="84"/>
      <c r="W29" s="84"/>
      <c r="AX29" s="76" t="s">
        <v>736</v>
      </c>
      <c r="BA29" s="76" t="s">
        <v>150</v>
      </c>
      <c r="BB29" s="106" t="s">
        <v>175</v>
      </c>
      <c r="BC29" s="106" t="s">
        <v>175</v>
      </c>
      <c r="BD29" s="106" t="s">
        <v>175</v>
      </c>
      <c r="BE29" s="106" t="s">
        <v>175</v>
      </c>
      <c r="BF29" s="106" t="s">
        <v>175</v>
      </c>
      <c r="BI29" s="76" t="s">
        <v>717</v>
      </c>
      <c r="BN29" s="76" t="s">
        <v>211</v>
      </c>
      <c r="BO29" s="76" t="s">
        <v>395</v>
      </c>
      <c r="BU29" s="76" t="s">
        <v>211</v>
      </c>
      <c r="BV29" s="76" t="s">
        <v>395</v>
      </c>
    </row>
    <row r="30" spans="2:75" x14ac:dyDescent="0.25">
      <c r="B30" s="76">
        <v>44</v>
      </c>
      <c r="C30" s="124" t="s">
        <v>662</v>
      </c>
      <c r="D30" s="124"/>
      <c r="E30" s="124"/>
      <c r="F30" s="124"/>
      <c r="G30" s="76">
        <v>407.33</v>
      </c>
      <c r="H30" s="76">
        <v>57.03</v>
      </c>
      <c r="R30" s="76">
        <v>52</v>
      </c>
      <c r="S30" s="84" t="s">
        <v>26</v>
      </c>
      <c r="T30" s="84" t="str">
        <f>R30&amp;" "&amp;S30</f>
        <v>52 Glasfronten aus Echtglas</v>
      </c>
      <c r="U30" s="85">
        <f>'Fronten Kalkulation'!F75</f>
        <v>0</v>
      </c>
      <c r="V30" s="84"/>
      <c r="W30" s="84"/>
      <c r="AX30" s="76" t="s">
        <v>737</v>
      </c>
      <c r="BA30" s="76" t="s">
        <v>151</v>
      </c>
      <c r="BB30" s="106" t="s">
        <v>176</v>
      </c>
      <c r="BC30" s="106" t="s">
        <v>176</v>
      </c>
      <c r="BD30" s="106" t="s">
        <v>176</v>
      </c>
      <c r="BE30" s="106" t="s">
        <v>176</v>
      </c>
      <c r="BF30" s="106" t="s">
        <v>176</v>
      </c>
      <c r="BI30" s="76" t="s">
        <v>718</v>
      </c>
      <c r="BN30" s="76" t="s">
        <v>212</v>
      </c>
      <c r="BO30" s="76" t="s">
        <v>396</v>
      </c>
      <c r="BU30" s="76" t="s">
        <v>212</v>
      </c>
      <c r="BV30" s="76" t="s">
        <v>396</v>
      </c>
    </row>
    <row r="31" spans="2:75" x14ac:dyDescent="0.25">
      <c r="B31" s="76">
        <v>45</v>
      </c>
      <c r="C31" s="124" t="s">
        <v>23</v>
      </c>
      <c r="D31" s="124"/>
      <c r="E31" s="124"/>
      <c r="F31" s="124"/>
      <c r="G31" s="76">
        <v>407.33</v>
      </c>
      <c r="H31" s="76">
        <v>57.03</v>
      </c>
      <c r="R31" s="76">
        <v>71</v>
      </c>
      <c r="S31" s="84" t="s">
        <v>27</v>
      </c>
      <c r="T31" s="84" t="str">
        <f>R31&amp;" "&amp;S31</f>
        <v>71 Keramikfronten</v>
      </c>
      <c r="U31" s="85">
        <f>'Fronten Kalkulation'!F79</f>
        <v>0</v>
      </c>
      <c r="V31" s="84"/>
      <c r="W31" s="84"/>
      <c r="AX31" s="76" t="s">
        <v>738</v>
      </c>
      <c r="BA31" s="76" t="s">
        <v>152</v>
      </c>
      <c r="BB31" s="106" t="s">
        <v>177</v>
      </c>
      <c r="BC31" s="106" t="s">
        <v>177</v>
      </c>
      <c r="BD31" s="106" t="s">
        <v>177</v>
      </c>
      <c r="BE31" s="106" t="s">
        <v>177</v>
      </c>
      <c r="BF31" s="106" t="s">
        <v>177</v>
      </c>
      <c r="BI31" s="76" t="s">
        <v>719</v>
      </c>
      <c r="BN31" s="76" t="s">
        <v>213</v>
      </c>
      <c r="BO31" s="76" t="s">
        <v>397</v>
      </c>
      <c r="BU31" s="76" t="s">
        <v>213</v>
      </c>
      <c r="BV31" s="76" t="s">
        <v>397</v>
      </c>
    </row>
    <row r="32" spans="2:75" x14ac:dyDescent="0.25">
      <c r="S32" s="84"/>
      <c r="T32" s="84"/>
      <c r="U32" s="85"/>
      <c r="AX32" s="76" t="s">
        <v>739</v>
      </c>
      <c r="BA32" s="76" t="s">
        <v>153</v>
      </c>
      <c r="BB32" s="106" t="s">
        <v>178</v>
      </c>
      <c r="BC32" s="106" t="s">
        <v>178</v>
      </c>
      <c r="BD32" s="106" t="s">
        <v>178</v>
      </c>
      <c r="BE32" s="106" t="s">
        <v>178</v>
      </c>
      <c r="BF32" s="106" t="s">
        <v>178</v>
      </c>
      <c r="BN32" s="76" t="s">
        <v>214</v>
      </c>
      <c r="BO32" s="76" t="s">
        <v>398</v>
      </c>
      <c r="BU32" s="76" t="s">
        <v>214</v>
      </c>
      <c r="BV32" s="76" t="s">
        <v>398</v>
      </c>
    </row>
    <row r="33" spans="2:74" x14ac:dyDescent="0.25">
      <c r="B33" s="76" t="s">
        <v>24</v>
      </c>
      <c r="S33" s="84"/>
      <c r="T33" s="84"/>
      <c r="U33" s="85"/>
      <c r="BA33" s="76" t="s">
        <v>154</v>
      </c>
      <c r="BB33" s="106" t="s">
        <v>179</v>
      </c>
      <c r="BC33" s="106" t="s">
        <v>179</v>
      </c>
      <c r="BD33" s="106" t="s">
        <v>179</v>
      </c>
      <c r="BE33" s="106" t="s">
        <v>179</v>
      </c>
      <c r="BF33" s="106" t="s">
        <v>179</v>
      </c>
      <c r="BN33" s="76" t="s">
        <v>215</v>
      </c>
      <c r="BO33" s="76" t="s">
        <v>399</v>
      </c>
      <c r="BU33" s="76" t="s">
        <v>215</v>
      </c>
      <c r="BV33" s="76" t="s">
        <v>399</v>
      </c>
    </row>
    <row r="34" spans="2:74" x14ac:dyDescent="0.25">
      <c r="B34" s="76">
        <v>51</v>
      </c>
      <c r="C34" s="124" t="s">
        <v>25</v>
      </c>
      <c r="D34" s="124"/>
      <c r="E34" s="124"/>
      <c r="F34" s="124"/>
      <c r="G34" s="76">
        <v>215.98</v>
      </c>
      <c r="H34" s="76">
        <v>30.24</v>
      </c>
      <c r="S34" s="84"/>
      <c r="T34" s="84"/>
      <c r="U34" s="85"/>
      <c r="BA34" s="76" t="s">
        <v>155</v>
      </c>
      <c r="BB34" s="106" t="s">
        <v>742</v>
      </c>
      <c r="BC34" s="106" t="s">
        <v>742</v>
      </c>
      <c r="BD34" s="106" t="s">
        <v>742</v>
      </c>
      <c r="BE34" s="106" t="s">
        <v>742</v>
      </c>
      <c r="BF34" s="106" t="s">
        <v>742</v>
      </c>
      <c r="BN34" s="76" t="s">
        <v>216</v>
      </c>
      <c r="BO34" s="76" t="s">
        <v>400</v>
      </c>
      <c r="BU34" s="76" t="s">
        <v>216</v>
      </c>
      <c r="BV34" s="76" t="s">
        <v>400</v>
      </c>
    </row>
    <row r="35" spans="2:74" x14ac:dyDescent="0.25">
      <c r="B35" s="76">
        <v>52</v>
      </c>
      <c r="C35" s="124" t="s">
        <v>26</v>
      </c>
      <c r="D35" s="124"/>
      <c r="E35" s="124"/>
      <c r="F35" s="124"/>
      <c r="G35" s="76">
        <v>386.7</v>
      </c>
      <c r="H35" s="76">
        <v>54.14</v>
      </c>
      <c r="BA35" s="76" t="s">
        <v>156</v>
      </c>
      <c r="BB35" s="106" t="s">
        <v>740</v>
      </c>
      <c r="BC35" s="106" t="s">
        <v>740</v>
      </c>
      <c r="BD35" s="106" t="s">
        <v>740</v>
      </c>
      <c r="BE35" s="106" t="s">
        <v>740</v>
      </c>
      <c r="BF35" s="106" t="s">
        <v>740</v>
      </c>
      <c r="BN35" s="76" t="s">
        <v>217</v>
      </c>
      <c r="BO35" s="76" t="s">
        <v>401</v>
      </c>
      <c r="BU35" s="76" t="s">
        <v>217</v>
      </c>
      <c r="BV35" s="76" t="s">
        <v>401</v>
      </c>
    </row>
    <row r="36" spans="2:74" x14ac:dyDescent="0.25">
      <c r="BB36" s="106" t="s">
        <v>180</v>
      </c>
      <c r="BC36" s="106" t="s">
        <v>180</v>
      </c>
      <c r="BD36" s="106" t="s">
        <v>180</v>
      </c>
      <c r="BE36" s="106" t="s">
        <v>180</v>
      </c>
      <c r="BF36" s="106" t="s">
        <v>180</v>
      </c>
      <c r="BN36" s="76" t="s">
        <v>218</v>
      </c>
      <c r="BO36" s="76" t="s">
        <v>402</v>
      </c>
      <c r="BU36" s="76" t="s">
        <v>218</v>
      </c>
      <c r="BV36" s="76" t="s">
        <v>402</v>
      </c>
    </row>
    <row r="37" spans="2:74" x14ac:dyDescent="0.25">
      <c r="B37" s="76" t="s">
        <v>643</v>
      </c>
      <c r="BB37" s="76" t="s">
        <v>741</v>
      </c>
      <c r="BC37" s="76" t="s">
        <v>741</v>
      </c>
      <c r="BD37" s="76" t="s">
        <v>741</v>
      </c>
      <c r="BE37" s="76" t="s">
        <v>741</v>
      </c>
      <c r="BF37" s="76" t="s">
        <v>741</v>
      </c>
      <c r="BN37" s="76" t="s">
        <v>219</v>
      </c>
      <c r="BO37" s="76" t="s">
        <v>403</v>
      </c>
      <c r="BU37" s="76" t="s">
        <v>219</v>
      </c>
      <c r="BV37" s="76" t="s">
        <v>403</v>
      </c>
    </row>
    <row r="38" spans="2:74" x14ac:dyDescent="0.25">
      <c r="B38" s="76">
        <v>46</v>
      </c>
      <c r="C38" s="101" t="s">
        <v>640</v>
      </c>
      <c r="D38" s="101"/>
      <c r="E38" s="101"/>
      <c r="F38" s="101"/>
      <c r="G38" s="106">
        <v>309.92</v>
      </c>
      <c r="H38" s="106">
        <v>43.39</v>
      </c>
      <c r="BN38" s="76" t="s">
        <v>220</v>
      </c>
      <c r="BO38" s="76" t="s">
        <v>404</v>
      </c>
      <c r="BU38" s="76" t="s">
        <v>220</v>
      </c>
      <c r="BV38" s="76" t="s">
        <v>404</v>
      </c>
    </row>
    <row r="39" spans="2:74" x14ac:dyDescent="0.25">
      <c r="B39" s="76">
        <v>47</v>
      </c>
      <c r="C39" s="101" t="s">
        <v>641</v>
      </c>
      <c r="G39" s="106">
        <v>375.99</v>
      </c>
      <c r="H39" s="106">
        <v>52.64</v>
      </c>
      <c r="BB39" s="106"/>
      <c r="BN39" s="76" t="s">
        <v>221</v>
      </c>
      <c r="BO39" s="76" t="s">
        <v>405</v>
      </c>
      <c r="BU39" s="76" t="s">
        <v>221</v>
      </c>
      <c r="BV39" s="76" t="s">
        <v>405</v>
      </c>
    </row>
    <row r="40" spans="2:74" x14ac:dyDescent="0.25">
      <c r="B40" s="76">
        <v>48</v>
      </c>
      <c r="C40" s="101" t="s">
        <v>642</v>
      </c>
      <c r="G40" s="106">
        <v>366.01</v>
      </c>
      <c r="H40" s="106">
        <v>51.24</v>
      </c>
      <c r="BN40" s="76" t="s">
        <v>222</v>
      </c>
      <c r="BO40" s="76" t="s">
        <v>406</v>
      </c>
      <c r="BU40" s="76" t="s">
        <v>222</v>
      </c>
      <c r="BV40" s="76" t="s">
        <v>406</v>
      </c>
    </row>
    <row r="41" spans="2:74" x14ac:dyDescent="0.25">
      <c r="B41" s="76">
        <v>49</v>
      </c>
      <c r="C41" s="101" t="s">
        <v>642</v>
      </c>
      <c r="G41" s="106">
        <v>445.27</v>
      </c>
      <c r="H41" s="106">
        <v>62.34</v>
      </c>
      <c r="BN41" s="76" t="s">
        <v>223</v>
      </c>
      <c r="BO41" s="76" t="s">
        <v>407</v>
      </c>
      <c r="BU41" s="76" t="s">
        <v>223</v>
      </c>
      <c r="BV41" s="76" t="s">
        <v>407</v>
      </c>
    </row>
    <row r="42" spans="2:74" x14ac:dyDescent="0.25">
      <c r="BN42" s="76" t="s">
        <v>224</v>
      </c>
      <c r="BO42" s="76" t="s">
        <v>408</v>
      </c>
      <c r="BU42" s="76" t="s">
        <v>224</v>
      </c>
      <c r="BV42" s="76" t="s">
        <v>408</v>
      </c>
    </row>
    <row r="43" spans="2:74" x14ac:dyDescent="0.25">
      <c r="B43" s="76" t="s">
        <v>27</v>
      </c>
      <c r="BN43" s="76" t="s">
        <v>225</v>
      </c>
      <c r="BO43" s="76" t="s">
        <v>409</v>
      </c>
      <c r="BU43" s="76" t="s">
        <v>225</v>
      </c>
      <c r="BV43" s="76" t="s">
        <v>409</v>
      </c>
    </row>
    <row r="44" spans="2:74" x14ac:dyDescent="0.25">
      <c r="B44" s="76">
        <v>71</v>
      </c>
      <c r="C44" s="124" t="s">
        <v>28</v>
      </c>
      <c r="D44" s="124"/>
      <c r="E44" s="124"/>
      <c r="F44" s="124"/>
      <c r="G44" s="76">
        <v>436.86</v>
      </c>
      <c r="H44" s="76">
        <v>61.16</v>
      </c>
      <c r="BN44" s="76" t="s">
        <v>226</v>
      </c>
      <c r="BO44" s="76" t="s">
        <v>410</v>
      </c>
      <c r="BU44" s="76" t="s">
        <v>226</v>
      </c>
      <c r="BV44" s="76" t="s">
        <v>410</v>
      </c>
    </row>
    <row r="45" spans="2:74" x14ac:dyDescent="0.25">
      <c r="BN45" s="76" t="s">
        <v>227</v>
      </c>
      <c r="BO45" s="76" t="s">
        <v>411</v>
      </c>
      <c r="BU45" s="76" t="s">
        <v>227</v>
      </c>
      <c r="BV45" s="76" t="s">
        <v>411</v>
      </c>
    </row>
    <row r="46" spans="2:74" x14ac:dyDescent="0.25">
      <c r="B46" s="86">
        <v>14</v>
      </c>
      <c r="C46" s="88" t="s">
        <v>128</v>
      </c>
      <c r="D46" s="88"/>
      <c r="E46" s="88"/>
      <c r="F46" s="88"/>
      <c r="G46" s="82">
        <v>132</v>
      </c>
      <c r="H46" s="82">
        <v>19.8</v>
      </c>
      <c r="BN46" s="76" t="s">
        <v>228</v>
      </c>
      <c r="BO46" s="76" t="s">
        <v>412</v>
      </c>
      <c r="BU46" s="76" t="s">
        <v>228</v>
      </c>
      <c r="BV46" s="76" t="s">
        <v>412</v>
      </c>
    </row>
    <row r="47" spans="2:74" x14ac:dyDescent="0.25">
      <c r="G47" s="82"/>
      <c r="H47" s="82"/>
      <c r="BN47" s="76" t="s">
        <v>229</v>
      </c>
      <c r="BO47" s="76" t="s">
        <v>413</v>
      </c>
      <c r="BU47" s="76" t="s">
        <v>229</v>
      </c>
      <c r="BV47" s="76" t="s">
        <v>413</v>
      </c>
    </row>
    <row r="48" spans="2:74" x14ac:dyDescent="0.25">
      <c r="BN48" s="76" t="s">
        <v>230</v>
      </c>
      <c r="BO48" s="76" t="s">
        <v>414</v>
      </c>
      <c r="BU48" s="76" t="s">
        <v>230</v>
      </c>
      <c r="BV48" s="76" t="s">
        <v>414</v>
      </c>
    </row>
    <row r="49" spans="66:74" x14ac:dyDescent="0.25">
      <c r="BN49" s="76" t="s">
        <v>231</v>
      </c>
      <c r="BO49" s="76" t="s">
        <v>415</v>
      </c>
      <c r="BU49" s="76" t="s">
        <v>231</v>
      </c>
      <c r="BV49" s="76" t="s">
        <v>415</v>
      </c>
    </row>
    <row r="50" spans="66:74" x14ac:dyDescent="0.25">
      <c r="BN50" s="76" t="s">
        <v>232</v>
      </c>
      <c r="BO50" s="76" t="s">
        <v>416</v>
      </c>
      <c r="BU50" s="76" t="s">
        <v>232</v>
      </c>
      <c r="BV50" s="76" t="s">
        <v>416</v>
      </c>
    </row>
    <row r="51" spans="66:74" x14ac:dyDescent="0.25">
      <c r="BN51" s="76" t="s">
        <v>233</v>
      </c>
      <c r="BO51" s="76" t="s">
        <v>417</v>
      </c>
      <c r="BU51" s="76" t="s">
        <v>233</v>
      </c>
      <c r="BV51" s="76" t="s">
        <v>417</v>
      </c>
    </row>
    <row r="52" spans="66:74" x14ac:dyDescent="0.25">
      <c r="BN52" s="76" t="s">
        <v>234</v>
      </c>
      <c r="BO52" s="76" t="s">
        <v>418</v>
      </c>
      <c r="BU52" s="76" t="s">
        <v>234</v>
      </c>
      <c r="BV52" s="76" t="s">
        <v>418</v>
      </c>
    </row>
    <row r="53" spans="66:74" x14ac:dyDescent="0.25">
      <c r="BN53" s="76" t="s">
        <v>235</v>
      </c>
      <c r="BO53" s="76" t="s">
        <v>419</v>
      </c>
      <c r="BU53" s="76" t="s">
        <v>235</v>
      </c>
      <c r="BV53" s="76" t="s">
        <v>419</v>
      </c>
    </row>
    <row r="54" spans="66:74" x14ac:dyDescent="0.25">
      <c r="BN54" s="76" t="s">
        <v>236</v>
      </c>
      <c r="BO54" s="76" t="s">
        <v>420</v>
      </c>
      <c r="BU54" s="76" t="s">
        <v>236</v>
      </c>
      <c r="BV54" s="76" t="s">
        <v>420</v>
      </c>
    </row>
    <row r="55" spans="66:74" x14ac:dyDescent="0.25">
      <c r="BN55" s="76" t="s">
        <v>237</v>
      </c>
      <c r="BO55" s="76" t="s">
        <v>421</v>
      </c>
      <c r="BU55" s="76" t="s">
        <v>237</v>
      </c>
      <c r="BV55" s="76" t="s">
        <v>421</v>
      </c>
    </row>
    <row r="56" spans="66:74" x14ac:dyDescent="0.25">
      <c r="BN56" s="76" t="s">
        <v>238</v>
      </c>
      <c r="BO56" s="76" t="s">
        <v>422</v>
      </c>
      <c r="BU56" s="76" t="s">
        <v>238</v>
      </c>
      <c r="BV56" s="76" t="s">
        <v>422</v>
      </c>
    </row>
    <row r="57" spans="66:74" x14ac:dyDescent="0.25">
      <c r="BN57" s="76" t="s">
        <v>239</v>
      </c>
      <c r="BO57" s="76" t="s">
        <v>423</v>
      </c>
      <c r="BU57" s="76" t="s">
        <v>239</v>
      </c>
      <c r="BV57" s="76" t="s">
        <v>423</v>
      </c>
    </row>
    <row r="58" spans="66:74" x14ac:dyDescent="0.25">
      <c r="BN58" s="76" t="s">
        <v>240</v>
      </c>
      <c r="BO58" s="76" t="s">
        <v>424</v>
      </c>
      <c r="BU58" s="76" t="s">
        <v>240</v>
      </c>
      <c r="BV58" s="76" t="s">
        <v>424</v>
      </c>
    </row>
    <row r="59" spans="66:74" x14ac:dyDescent="0.25">
      <c r="BN59" s="76" t="s">
        <v>241</v>
      </c>
      <c r="BO59" s="76" t="s">
        <v>425</v>
      </c>
      <c r="BU59" s="76" t="s">
        <v>241</v>
      </c>
      <c r="BV59" s="76" t="s">
        <v>425</v>
      </c>
    </row>
    <row r="60" spans="66:74" x14ac:dyDescent="0.25">
      <c r="BN60" s="76" t="s">
        <v>242</v>
      </c>
      <c r="BO60" s="76" t="s">
        <v>426</v>
      </c>
      <c r="BU60" s="76" t="s">
        <v>242</v>
      </c>
      <c r="BV60" s="76" t="s">
        <v>426</v>
      </c>
    </row>
    <row r="61" spans="66:74" x14ac:dyDescent="0.25">
      <c r="BN61" s="76" t="s">
        <v>243</v>
      </c>
      <c r="BO61" s="76" t="s">
        <v>427</v>
      </c>
      <c r="BU61" s="76" t="s">
        <v>243</v>
      </c>
      <c r="BV61" s="76" t="s">
        <v>427</v>
      </c>
    </row>
    <row r="62" spans="66:74" x14ac:dyDescent="0.25">
      <c r="BN62" s="76" t="s">
        <v>244</v>
      </c>
      <c r="BO62" s="76" t="s">
        <v>428</v>
      </c>
      <c r="BU62" s="76" t="s">
        <v>244</v>
      </c>
      <c r="BV62" s="76" t="s">
        <v>428</v>
      </c>
    </row>
    <row r="63" spans="66:74" x14ac:dyDescent="0.25">
      <c r="BN63" s="76" t="s">
        <v>245</v>
      </c>
      <c r="BO63" s="76" t="s">
        <v>429</v>
      </c>
      <c r="BU63" s="76" t="s">
        <v>245</v>
      </c>
      <c r="BV63" s="76" t="s">
        <v>429</v>
      </c>
    </row>
    <row r="64" spans="66:74" x14ac:dyDescent="0.25">
      <c r="BN64" s="76" t="s">
        <v>246</v>
      </c>
      <c r="BO64" s="76" t="s">
        <v>430</v>
      </c>
      <c r="BU64" s="76" t="s">
        <v>246</v>
      </c>
      <c r="BV64" s="76" t="s">
        <v>430</v>
      </c>
    </row>
    <row r="65" spans="66:74" x14ac:dyDescent="0.25">
      <c r="BN65" s="76" t="s">
        <v>247</v>
      </c>
      <c r="BO65" s="76" t="s">
        <v>431</v>
      </c>
      <c r="BU65" s="76" t="s">
        <v>247</v>
      </c>
      <c r="BV65" s="76" t="s">
        <v>431</v>
      </c>
    </row>
    <row r="66" spans="66:74" x14ac:dyDescent="0.25">
      <c r="BN66" s="76" t="s">
        <v>248</v>
      </c>
      <c r="BO66" s="76" t="s">
        <v>432</v>
      </c>
      <c r="BU66" s="76" t="s">
        <v>248</v>
      </c>
      <c r="BV66" s="76" t="s">
        <v>432</v>
      </c>
    </row>
    <row r="67" spans="66:74" x14ac:dyDescent="0.25">
      <c r="BN67" s="76" t="s">
        <v>249</v>
      </c>
      <c r="BO67" s="76" t="s">
        <v>433</v>
      </c>
      <c r="BU67" s="76" t="s">
        <v>249</v>
      </c>
      <c r="BV67" s="76" t="s">
        <v>433</v>
      </c>
    </row>
    <row r="68" spans="66:74" x14ac:dyDescent="0.25">
      <c r="BN68" s="76" t="s">
        <v>250</v>
      </c>
      <c r="BO68" s="76" t="s">
        <v>434</v>
      </c>
      <c r="BU68" s="76" t="s">
        <v>250</v>
      </c>
      <c r="BV68" s="76" t="s">
        <v>434</v>
      </c>
    </row>
    <row r="69" spans="66:74" x14ac:dyDescent="0.25">
      <c r="BN69" s="76" t="s">
        <v>251</v>
      </c>
      <c r="BO69" s="76" t="s">
        <v>435</v>
      </c>
      <c r="BU69" s="76" t="s">
        <v>251</v>
      </c>
      <c r="BV69" s="76" t="s">
        <v>435</v>
      </c>
    </row>
    <row r="70" spans="66:74" x14ac:dyDescent="0.25">
      <c r="BN70" s="76" t="s">
        <v>252</v>
      </c>
      <c r="BO70" s="76" t="s">
        <v>436</v>
      </c>
      <c r="BU70" s="76" t="s">
        <v>252</v>
      </c>
      <c r="BV70" s="76" t="s">
        <v>436</v>
      </c>
    </row>
    <row r="71" spans="66:74" x14ac:dyDescent="0.25">
      <c r="BN71" s="76" t="s">
        <v>253</v>
      </c>
      <c r="BO71" s="76" t="s">
        <v>437</v>
      </c>
      <c r="BU71" s="76" t="s">
        <v>253</v>
      </c>
      <c r="BV71" s="76" t="s">
        <v>437</v>
      </c>
    </row>
    <row r="72" spans="66:74" x14ac:dyDescent="0.25">
      <c r="BN72" s="76" t="s">
        <v>254</v>
      </c>
      <c r="BO72" s="76" t="s">
        <v>438</v>
      </c>
      <c r="BU72" s="76" t="s">
        <v>254</v>
      </c>
      <c r="BV72" s="76" t="s">
        <v>438</v>
      </c>
    </row>
    <row r="73" spans="66:74" x14ac:dyDescent="0.25">
      <c r="BN73" s="76" t="s">
        <v>255</v>
      </c>
      <c r="BO73" s="76" t="s">
        <v>439</v>
      </c>
      <c r="BU73" s="76" t="s">
        <v>255</v>
      </c>
      <c r="BV73" s="76" t="s">
        <v>439</v>
      </c>
    </row>
    <row r="74" spans="66:74" x14ac:dyDescent="0.25">
      <c r="BN74" s="76" t="s">
        <v>256</v>
      </c>
      <c r="BO74" s="76" t="s">
        <v>440</v>
      </c>
      <c r="BU74" s="76" t="s">
        <v>256</v>
      </c>
      <c r="BV74" s="76" t="s">
        <v>440</v>
      </c>
    </row>
    <row r="75" spans="66:74" x14ac:dyDescent="0.25">
      <c r="BN75" s="76" t="s">
        <v>257</v>
      </c>
      <c r="BO75" s="76" t="s">
        <v>441</v>
      </c>
      <c r="BU75" s="76" t="s">
        <v>257</v>
      </c>
      <c r="BV75" s="76" t="s">
        <v>441</v>
      </c>
    </row>
    <row r="76" spans="66:74" x14ac:dyDescent="0.25">
      <c r="BN76" s="76" t="s">
        <v>258</v>
      </c>
      <c r="BO76" s="76" t="s">
        <v>442</v>
      </c>
      <c r="BU76" s="76" t="s">
        <v>258</v>
      </c>
      <c r="BV76" s="76" t="s">
        <v>442</v>
      </c>
    </row>
    <row r="77" spans="66:74" x14ac:dyDescent="0.25">
      <c r="BN77" s="76" t="s">
        <v>259</v>
      </c>
      <c r="BO77" s="76" t="s">
        <v>443</v>
      </c>
      <c r="BU77" s="76" t="s">
        <v>259</v>
      </c>
      <c r="BV77" s="76" t="s">
        <v>443</v>
      </c>
    </row>
    <row r="78" spans="66:74" x14ac:dyDescent="0.25">
      <c r="BN78" s="76" t="s">
        <v>260</v>
      </c>
      <c r="BO78" s="76" t="s">
        <v>444</v>
      </c>
      <c r="BU78" s="76" t="s">
        <v>260</v>
      </c>
      <c r="BV78" s="76" t="s">
        <v>444</v>
      </c>
    </row>
    <row r="79" spans="66:74" x14ac:dyDescent="0.25">
      <c r="BN79" s="76" t="s">
        <v>261</v>
      </c>
      <c r="BO79" s="76" t="s">
        <v>445</v>
      </c>
      <c r="BU79" s="76" t="s">
        <v>261</v>
      </c>
      <c r="BV79" s="76" t="s">
        <v>445</v>
      </c>
    </row>
    <row r="80" spans="66:74" x14ac:dyDescent="0.25">
      <c r="BN80" s="76" t="s">
        <v>262</v>
      </c>
      <c r="BO80" s="76" t="s">
        <v>446</v>
      </c>
      <c r="BU80" s="76" t="s">
        <v>262</v>
      </c>
      <c r="BV80" s="76" t="s">
        <v>446</v>
      </c>
    </row>
    <row r="81" spans="66:74" x14ac:dyDescent="0.25">
      <c r="BN81" s="76" t="s">
        <v>263</v>
      </c>
      <c r="BO81" s="76" t="s">
        <v>447</v>
      </c>
      <c r="BU81" s="76" t="s">
        <v>263</v>
      </c>
      <c r="BV81" s="76" t="s">
        <v>447</v>
      </c>
    </row>
    <row r="82" spans="66:74" x14ac:dyDescent="0.25">
      <c r="BN82" s="76" t="s">
        <v>264</v>
      </c>
      <c r="BO82" s="76" t="s">
        <v>448</v>
      </c>
      <c r="BU82" s="76" t="s">
        <v>264</v>
      </c>
      <c r="BV82" s="76" t="s">
        <v>448</v>
      </c>
    </row>
    <row r="83" spans="66:74" x14ac:dyDescent="0.25">
      <c r="BN83" s="76" t="s">
        <v>265</v>
      </c>
      <c r="BO83" s="76" t="s">
        <v>449</v>
      </c>
      <c r="BU83" s="76" t="s">
        <v>265</v>
      </c>
      <c r="BV83" s="76" t="s">
        <v>449</v>
      </c>
    </row>
    <row r="84" spans="66:74" x14ac:dyDescent="0.25">
      <c r="BN84" s="76" t="s">
        <v>266</v>
      </c>
      <c r="BO84" s="76" t="s">
        <v>450</v>
      </c>
      <c r="BU84" s="76" t="s">
        <v>266</v>
      </c>
      <c r="BV84" s="76" t="s">
        <v>450</v>
      </c>
    </row>
    <row r="85" spans="66:74" x14ac:dyDescent="0.25">
      <c r="BN85" s="76" t="s">
        <v>267</v>
      </c>
      <c r="BO85" s="76" t="s">
        <v>451</v>
      </c>
      <c r="BU85" s="76" t="s">
        <v>267</v>
      </c>
      <c r="BV85" s="76" t="s">
        <v>451</v>
      </c>
    </row>
    <row r="86" spans="66:74" x14ac:dyDescent="0.25">
      <c r="BN86" s="76" t="s">
        <v>268</v>
      </c>
      <c r="BO86" s="76" t="s">
        <v>452</v>
      </c>
      <c r="BU86" s="76" t="s">
        <v>268</v>
      </c>
      <c r="BV86" s="76" t="s">
        <v>452</v>
      </c>
    </row>
    <row r="87" spans="66:74" x14ac:dyDescent="0.25">
      <c r="BN87" s="76" t="s">
        <v>269</v>
      </c>
      <c r="BO87" s="76" t="s">
        <v>453</v>
      </c>
      <c r="BU87" s="76" t="s">
        <v>269</v>
      </c>
      <c r="BV87" s="76" t="s">
        <v>453</v>
      </c>
    </row>
    <row r="88" spans="66:74" x14ac:dyDescent="0.25">
      <c r="BN88" s="76" t="s">
        <v>270</v>
      </c>
      <c r="BO88" s="76" t="s">
        <v>454</v>
      </c>
      <c r="BU88" s="76" t="s">
        <v>270</v>
      </c>
      <c r="BV88" s="76" t="s">
        <v>454</v>
      </c>
    </row>
    <row r="89" spans="66:74" x14ac:dyDescent="0.25">
      <c r="BN89" s="76" t="s">
        <v>271</v>
      </c>
      <c r="BO89" s="76" t="s">
        <v>455</v>
      </c>
      <c r="BU89" s="76" t="s">
        <v>271</v>
      </c>
      <c r="BV89" s="76" t="s">
        <v>455</v>
      </c>
    </row>
    <row r="90" spans="66:74" x14ac:dyDescent="0.25">
      <c r="BN90" s="76" t="s">
        <v>272</v>
      </c>
      <c r="BO90" s="76" t="s">
        <v>456</v>
      </c>
      <c r="BU90" s="76" t="s">
        <v>272</v>
      </c>
      <c r="BV90" s="76" t="s">
        <v>456</v>
      </c>
    </row>
    <row r="91" spans="66:74" x14ac:dyDescent="0.25">
      <c r="BN91" s="76" t="s">
        <v>273</v>
      </c>
      <c r="BO91" s="76" t="s">
        <v>457</v>
      </c>
      <c r="BU91" s="76" t="s">
        <v>273</v>
      </c>
      <c r="BV91" s="76" t="s">
        <v>457</v>
      </c>
    </row>
    <row r="92" spans="66:74" x14ac:dyDescent="0.25">
      <c r="BN92" s="76" t="s">
        <v>274</v>
      </c>
      <c r="BO92" s="76" t="s">
        <v>458</v>
      </c>
      <c r="BU92" s="76" t="s">
        <v>274</v>
      </c>
      <c r="BV92" s="76" t="s">
        <v>458</v>
      </c>
    </row>
    <row r="93" spans="66:74" x14ac:dyDescent="0.25">
      <c r="BN93" s="76" t="s">
        <v>275</v>
      </c>
      <c r="BO93" s="76" t="s">
        <v>459</v>
      </c>
      <c r="BU93" s="76" t="s">
        <v>275</v>
      </c>
      <c r="BV93" s="76" t="s">
        <v>459</v>
      </c>
    </row>
    <row r="94" spans="66:74" x14ac:dyDescent="0.25">
      <c r="BN94" s="76" t="s">
        <v>276</v>
      </c>
      <c r="BO94" s="76" t="s">
        <v>460</v>
      </c>
      <c r="BU94" s="76" t="s">
        <v>276</v>
      </c>
      <c r="BV94" s="76" t="s">
        <v>460</v>
      </c>
    </row>
    <row r="95" spans="66:74" x14ac:dyDescent="0.25">
      <c r="BN95" s="76" t="s">
        <v>277</v>
      </c>
      <c r="BO95" s="76" t="s">
        <v>461</v>
      </c>
      <c r="BU95" s="76" t="s">
        <v>277</v>
      </c>
      <c r="BV95" s="76" t="s">
        <v>461</v>
      </c>
    </row>
    <row r="96" spans="66:74" x14ac:dyDescent="0.25">
      <c r="BN96" s="76" t="s">
        <v>278</v>
      </c>
      <c r="BO96" s="76" t="s">
        <v>462</v>
      </c>
      <c r="BU96" s="76" t="s">
        <v>278</v>
      </c>
      <c r="BV96" s="76" t="s">
        <v>462</v>
      </c>
    </row>
    <row r="97" spans="66:74" x14ac:dyDescent="0.25">
      <c r="BN97" s="76" t="s">
        <v>279</v>
      </c>
      <c r="BO97" s="76" t="s">
        <v>463</v>
      </c>
      <c r="BU97" s="76" t="s">
        <v>279</v>
      </c>
      <c r="BV97" s="76" t="s">
        <v>463</v>
      </c>
    </row>
    <row r="98" spans="66:74" x14ac:dyDescent="0.25">
      <c r="BN98" s="76" t="s">
        <v>280</v>
      </c>
      <c r="BO98" s="76" t="s">
        <v>464</v>
      </c>
      <c r="BU98" s="76" t="s">
        <v>280</v>
      </c>
      <c r="BV98" s="76" t="s">
        <v>464</v>
      </c>
    </row>
    <row r="99" spans="66:74" x14ac:dyDescent="0.25">
      <c r="BN99" s="76" t="s">
        <v>281</v>
      </c>
      <c r="BO99" s="76" t="s">
        <v>465</v>
      </c>
      <c r="BU99" s="76" t="s">
        <v>281</v>
      </c>
      <c r="BV99" s="76" t="s">
        <v>465</v>
      </c>
    </row>
    <row r="100" spans="66:74" x14ac:dyDescent="0.25">
      <c r="BN100" s="76" t="s">
        <v>282</v>
      </c>
      <c r="BO100" s="76" t="s">
        <v>466</v>
      </c>
      <c r="BU100" s="76" t="s">
        <v>282</v>
      </c>
      <c r="BV100" s="76" t="s">
        <v>466</v>
      </c>
    </row>
    <row r="101" spans="66:74" x14ac:dyDescent="0.25">
      <c r="BN101" s="76" t="s">
        <v>283</v>
      </c>
      <c r="BO101" s="76" t="s">
        <v>467</v>
      </c>
      <c r="BU101" s="76" t="s">
        <v>283</v>
      </c>
      <c r="BV101" s="76" t="s">
        <v>467</v>
      </c>
    </row>
    <row r="102" spans="66:74" x14ac:dyDescent="0.25">
      <c r="BN102" s="76" t="s">
        <v>284</v>
      </c>
      <c r="BO102" s="76" t="s">
        <v>468</v>
      </c>
      <c r="BU102" s="76" t="s">
        <v>284</v>
      </c>
      <c r="BV102" s="76" t="s">
        <v>468</v>
      </c>
    </row>
    <row r="103" spans="66:74" x14ac:dyDescent="0.25">
      <c r="BN103" s="76" t="s">
        <v>285</v>
      </c>
      <c r="BO103" s="76" t="s">
        <v>469</v>
      </c>
      <c r="BU103" s="76" t="s">
        <v>285</v>
      </c>
      <c r="BV103" s="76" t="s">
        <v>469</v>
      </c>
    </row>
    <row r="104" spans="66:74" x14ac:dyDescent="0.25">
      <c r="BN104" s="76" t="s">
        <v>286</v>
      </c>
      <c r="BO104" s="76" t="s">
        <v>470</v>
      </c>
      <c r="BU104" s="76" t="s">
        <v>286</v>
      </c>
      <c r="BV104" s="76" t="s">
        <v>470</v>
      </c>
    </row>
    <row r="105" spans="66:74" x14ac:dyDescent="0.25">
      <c r="BN105" s="76" t="s">
        <v>287</v>
      </c>
      <c r="BO105" s="76" t="s">
        <v>471</v>
      </c>
      <c r="BU105" s="76" t="s">
        <v>287</v>
      </c>
      <c r="BV105" s="76" t="s">
        <v>471</v>
      </c>
    </row>
    <row r="106" spans="66:74" x14ac:dyDescent="0.25">
      <c r="BN106" s="76" t="s">
        <v>288</v>
      </c>
      <c r="BO106" s="76" t="s">
        <v>472</v>
      </c>
      <c r="BU106" s="76" t="s">
        <v>288</v>
      </c>
      <c r="BV106" s="76" t="s">
        <v>472</v>
      </c>
    </row>
    <row r="107" spans="66:74" x14ac:dyDescent="0.25">
      <c r="BN107" s="76" t="s">
        <v>289</v>
      </c>
      <c r="BO107" s="76" t="s">
        <v>473</v>
      </c>
      <c r="BU107" s="76" t="s">
        <v>289</v>
      </c>
      <c r="BV107" s="76" t="s">
        <v>473</v>
      </c>
    </row>
    <row r="108" spans="66:74" x14ac:dyDescent="0.25">
      <c r="BN108" s="76" t="s">
        <v>290</v>
      </c>
      <c r="BO108" s="76" t="s">
        <v>474</v>
      </c>
      <c r="BU108" s="76" t="s">
        <v>290</v>
      </c>
      <c r="BV108" s="76" t="s">
        <v>474</v>
      </c>
    </row>
    <row r="109" spans="66:74" x14ac:dyDescent="0.25">
      <c r="BN109" s="76" t="s">
        <v>291</v>
      </c>
      <c r="BO109" s="76" t="s">
        <v>475</v>
      </c>
      <c r="BU109" s="76" t="s">
        <v>291</v>
      </c>
      <c r="BV109" s="76" t="s">
        <v>475</v>
      </c>
    </row>
    <row r="110" spans="66:74" x14ac:dyDescent="0.25">
      <c r="BN110" s="76" t="s">
        <v>292</v>
      </c>
      <c r="BO110" s="76" t="s">
        <v>476</v>
      </c>
      <c r="BU110" s="76" t="s">
        <v>292</v>
      </c>
      <c r="BV110" s="76" t="s">
        <v>476</v>
      </c>
    </row>
    <row r="111" spans="66:74" x14ac:dyDescent="0.25">
      <c r="BN111" s="76" t="s">
        <v>293</v>
      </c>
      <c r="BO111" s="76" t="s">
        <v>477</v>
      </c>
      <c r="BU111" s="76" t="s">
        <v>293</v>
      </c>
      <c r="BV111" s="76" t="s">
        <v>477</v>
      </c>
    </row>
    <row r="112" spans="66:74" x14ac:dyDescent="0.25">
      <c r="BN112" s="76" t="s">
        <v>294</v>
      </c>
      <c r="BO112" s="76" t="s">
        <v>478</v>
      </c>
      <c r="BU112" s="76" t="s">
        <v>294</v>
      </c>
      <c r="BV112" s="76" t="s">
        <v>478</v>
      </c>
    </row>
    <row r="113" spans="66:74" x14ac:dyDescent="0.25">
      <c r="BN113" s="76" t="s">
        <v>295</v>
      </c>
      <c r="BO113" s="76" t="s">
        <v>479</v>
      </c>
      <c r="BU113" s="76" t="s">
        <v>295</v>
      </c>
      <c r="BV113" s="76" t="s">
        <v>479</v>
      </c>
    </row>
    <row r="114" spans="66:74" x14ac:dyDescent="0.25">
      <c r="BN114" s="76" t="s">
        <v>296</v>
      </c>
      <c r="BO114" s="76" t="s">
        <v>480</v>
      </c>
      <c r="BU114" s="76" t="s">
        <v>296</v>
      </c>
      <c r="BV114" s="76" t="s">
        <v>480</v>
      </c>
    </row>
    <row r="115" spans="66:74" x14ac:dyDescent="0.25">
      <c r="BN115" s="76" t="s">
        <v>297</v>
      </c>
      <c r="BO115" s="76" t="s">
        <v>481</v>
      </c>
      <c r="BU115" s="76" t="s">
        <v>297</v>
      </c>
      <c r="BV115" s="76" t="s">
        <v>481</v>
      </c>
    </row>
    <row r="116" spans="66:74" x14ac:dyDescent="0.25">
      <c r="BN116" s="76" t="s">
        <v>298</v>
      </c>
      <c r="BO116" s="76" t="s">
        <v>482</v>
      </c>
      <c r="BU116" s="76" t="s">
        <v>298</v>
      </c>
      <c r="BV116" s="76" t="s">
        <v>482</v>
      </c>
    </row>
    <row r="117" spans="66:74" x14ac:dyDescent="0.25">
      <c r="BN117" s="76" t="s">
        <v>299</v>
      </c>
      <c r="BO117" s="76" t="s">
        <v>483</v>
      </c>
      <c r="BU117" s="76" t="s">
        <v>299</v>
      </c>
      <c r="BV117" s="76" t="s">
        <v>483</v>
      </c>
    </row>
    <row r="118" spans="66:74" x14ac:dyDescent="0.25">
      <c r="BN118" s="76" t="s">
        <v>300</v>
      </c>
      <c r="BO118" s="76" t="s">
        <v>484</v>
      </c>
      <c r="BU118" s="76" t="s">
        <v>300</v>
      </c>
      <c r="BV118" s="76" t="s">
        <v>484</v>
      </c>
    </row>
    <row r="119" spans="66:74" x14ac:dyDescent="0.25">
      <c r="BN119" s="76" t="s">
        <v>301</v>
      </c>
      <c r="BO119" s="76" t="s">
        <v>485</v>
      </c>
      <c r="BU119" s="76" t="s">
        <v>301</v>
      </c>
      <c r="BV119" s="76" t="s">
        <v>485</v>
      </c>
    </row>
    <row r="120" spans="66:74" x14ac:dyDescent="0.25">
      <c r="BN120" s="76" t="s">
        <v>302</v>
      </c>
      <c r="BO120" s="76" t="s">
        <v>486</v>
      </c>
      <c r="BU120" s="76" t="s">
        <v>302</v>
      </c>
      <c r="BV120" s="76" t="s">
        <v>486</v>
      </c>
    </row>
    <row r="121" spans="66:74" x14ac:dyDescent="0.25">
      <c r="BN121" s="76" t="s">
        <v>303</v>
      </c>
      <c r="BO121" s="76" t="s">
        <v>487</v>
      </c>
      <c r="BU121" s="76" t="s">
        <v>303</v>
      </c>
      <c r="BV121" s="76" t="s">
        <v>487</v>
      </c>
    </row>
    <row r="122" spans="66:74" x14ac:dyDescent="0.25">
      <c r="BN122" s="76" t="s">
        <v>304</v>
      </c>
      <c r="BO122" s="76" t="s">
        <v>488</v>
      </c>
      <c r="BU122" s="76" t="s">
        <v>304</v>
      </c>
      <c r="BV122" s="76" t="s">
        <v>488</v>
      </c>
    </row>
    <row r="123" spans="66:74" x14ac:dyDescent="0.25">
      <c r="BN123" s="76" t="s">
        <v>305</v>
      </c>
      <c r="BO123" s="76" t="s">
        <v>489</v>
      </c>
      <c r="BU123" s="76" t="s">
        <v>305</v>
      </c>
      <c r="BV123" s="76" t="s">
        <v>489</v>
      </c>
    </row>
    <row r="124" spans="66:74" x14ac:dyDescent="0.25">
      <c r="BN124" s="76" t="s">
        <v>306</v>
      </c>
      <c r="BO124" s="76" t="s">
        <v>490</v>
      </c>
      <c r="BU124" s="76" t="s">
        <v>306</v>
      </c>
      <c r="BV124" s="76" t="s">
        <v>490</v>
      </c>
    </row>
    <row r="125" spans="66:74" x14ac:dyDescent="0.25">
      <c r="BN125" s="76" t="s">
        <v>307</v>
      </c>
      <c r="BO125" s="76" t="s">
        <v>491</v>
      </c>
      <c r="BU125" s="76" t="s">
        <v>307</v>
      </c>
      <c r="BV125" s="76" t="s">
        <v>491</v>
      </c>
    </row>
    <row r="126" spans="66:74" x14ac:dyDescent="0.25">
      <c r="BN126" s="76" t="s">
        <v>308</v>
      </c>
      <c r="BO126" s="76" t="s">
        <v>492</v>
      </c>
      <c r="BU126" s="76" t="s">
        <v>308</v>
      </c>
      <c r="BV126" s="76" t="s">
        <v>492</v>
      </c>
    </row>
    <row r="127" spans="66:74" x14ac:dyDescent="0.25">
      <c r="BN127" s="76" t="s">
        <v>309</v>
      </c>
      <c r="BO127" s="76" t="s">
        <v>493</v>
      </c>
      <c r="BU127" s="76" t="s">
        <v>309</v>
      </c>
      <c r="BV127" s="76" t="s">
        <v>493</v>
      </c>
    </row>
    <row r="128" spans="66:74" x14ac:dyDescent="0.25">
      <c r="BN128" s="76" t="s">
        <v>310</v>
      </c>
      <c r="BO128" s="76" t="s">
        <v>494</v>
      </c>
      <c r="BU128" s="76" t="s">
        <v>310</v>
      </c>
      <c r="BV128" s="76" t="s">
        <v>494</v>
      </c>
    </row>
    <row r="129" spans="66:74" x14ac:dyDescent="0.25">
      <c r="BN129" s="76" t="s">
        <v>311</v>
      </c>
      <c r="BO129" s="76" t="s">
        <v>495</v>
      </c>
      <c r="BU129" s="76" t="s">
        <v>311</v>
      </c>
      <c r="BV129" s="76" t="s">
        <v>495</v>
      </c>
    </row>
    <row r="130" spans="66:74" x14ac:dyDescent="0.25">
      <c r="BN130" s="76" t="s">
        <v>312</v>
      </c>
      <c r="BO130" s="76" t="s">
        <v>496</v>
      </c>
      <c r="BU130" s="76" t="s">
        <v>312</v>
      </c>
      <c r="BV130" s="76" t="s">
        <v>496</v>
      </c>
    </row>
    <row r="131" spans="66:74" x14ac:dyDescent="0.25">
      <c r="BN131" s="76" t="s">
        <v>313</v>
      </c>
      <c r="BO131" s="76" t="s">
        <v>497</v>
      </c>
      <c r="BU131" s="76" t="s">
        <v>313</v>
      </c>
      <c r="BV131" s="76" t="s">
        <v>497</v>
      </c>
    </row>
    <row r="132" spans="66:74" x14ac:dyDescent="0.25">
      <c r="BN132" s="76" t="s">
        <v>314</v>
      </c>
      <c r="BO132" s="76" t="s">
        <v>498</v>
      </c>
      <c r="BU132" s="76" t="s">
        <v>314</v>
      </c>
      <c r="BV132" s="76" t="s">
        <v>498</v>
      </c>
    </row>
    <row r="133" spans="66:74" x14ac:dyDescent="0.25">
      <c r="BN133" s="76" t="s">
        <v>315</v>
      </c>
      <c r="BO133" s="76" t="s">
        <v>499</v>
      </c>
      <c r="BU133" s="76" t="s">
        <v>315</v>
      </c>
      <c r="BV133" s="76" t="s">
        <v>499</v>
      </c>
    </row>
    <row r="134" spans="66:74" x14ac:dyDescent="0.25">
      <c r="BN134" s="76" t="s">
        <v>316</v>
      </c>
      <c r="BO134" s="76" t="s">
        <v>500</v>
      </c>
      <c r="BU134" s="76" t="s">
        <v>316</v>
      </c>
      <c r="BV134" s="76" t="s">
        <v>500</v>
      </c>
    </row>
    <row r="135" spans="66:74" x14ac:dyDescent="0.25">
      <c r="BN135" s="76" t="s">
        <v>317</v>
      </c>
      <c r="BO135" s="76" t="s">
        <v>501</v>
      </c>
      <c r="BU135" s="76" t="s">
        <v>317</v>
      </c>
      <c r="BV135" s="76" t="s">
        <v>501</v>
      </c>
    </row>
    <row r="136" spans="66:74" x14ac:dyDescent="0.25">
      <c r="BN136" s="76" t="s">
        <v>318</v>
      </c>
      <c r="BO136" s="76" t="s">
        <v>502</v>
      </c>
      <c r="BU136" s="76" t="s">
        <v>318</v>
      </c>
      <c r="BV136" s="76" t="s">
        <v>502</v>
      </c>
    </row>
    <row r="137" spans="66:74" x14ac:dyDescent="0.25">
      <c r="BN137" s="76" t="s">
        <v>319</v>
      </c>
      <c r="BO137" s="76" t="s">
        <v>503</v>
      </c>
      <c r="BU137" s="76" t="s">
        <v>319</v>
      </c>
      <c r="BV137" s="76" t="s">
        <v>503</v>
      </c>
    </row>
    <row r="138" spans="66:74" x14ac:dyDescent="0.25">
      <c r="BN138" s="76" t="s">
        <v>320</v>
      </c>
      <c r="BO138" s="76" t="s">
        <v>504</v>
      </c>
      <c r="BU138" s="76" t="s">
        <v>320</v>
      </c>
      <c r="BV138" s="76" t="s">
        <v>504</v>
      </c>
    </row>
    <row r="139" spans="66:74" x14ac:dyDescent="0.25">
      <c r="BN139" s="76" t="s">
        <v>321</v>
      </c>
      <c r="BO139" s="76" t="s">
        <v>505</v>
      </c>
      <c r="BU139" s="76" t="s">
        <v>321</v>
      </c>
      <c r="BV139" s="76" t="s">
        <v>505</v>
      </c>
    </row>
    <row r="140" spans="66:74" x14ac:dyDescent="0.25">
      <c r="BN140" s="76" t="s">
        <v>322</v>
      </c>
      <c r="BO140" s="76" t="s">
        <v>506</v>
      </c>
      <c r="BU140" s="76" t="s">
        <v>322</v>
      </c>
      <c r="BV140" s="76" t="s">
        <v>506</v>
      </c>
    </row>
    <row r="141" spans="66:74" x14ac:dyDescent="0.25">
      <c r="BN141" s="76" t="s">
        <v>323</v>
      </c>
      <c r="BO141" s="76" t="s">
        <v>507</v>
      </c>
      <c r="BU141" s="76" t="s">
        <v>323</v>
      </c>
      <c r="BV141" s="76" t="s">
        <v>507</v>
      </c>
    </row>
    <row r="142" spans="66:74" x14ac:dyDescent="0.25">
      <c r="BN142" s="76" t="s">
        <v>324</v>
      </c>
      <c r="BO142" s="76" t="s">
        <v>508</v>
      </c>
      <c r="BU142" s="76" t="s">
        <v>324</v>
      </c>
      <c r="BV142" s="76" t="s">
        <v>508</v>
      </c>
    </row>
    <row r="143" spans="66:74" x14ac:dyDescent="0.25">
      <c r="BN143" s="76" t="s">
        <v>325</v>
      </c>
      <c r="BO143" s="76" t="s">
        <v>509</v>
      </c>
      <c r="BU143" s="76" t="s">
        <v>325</v>
      </c>
      <c r="BV143" s="76" t="s">
        <v>509</v>
      </c>
    </row>
    <row r="144" spans="66:74" x14ac:dyDescent="0.25">
      <c r="BN144" s="76" t="s">
        <v>326</v>
      </c>
      <c r="BO144" s="76" t="s">
        <v>510</v>
      </c>
      <c r="BU144" s="76" t="s">
        <v>326</v>
      </c>
      <c r="BV144" s="76" t="s">
        <v>510</v>
      </c>
    </row>
    <row r="145" spans="66:74" x14ac:dyDescent="0.25">
      <c r="BN145" s="76" t="s">
        <v>327</v>
      </c>
      <c r="BO145" s="76" t="s">
        <v>511</v>
      </c>
      <c r="BU145" s="76" t="s">
        <v>327</v>
      </c>
      <c r="BV145" s="76" t="s">
        <v>511</v>
      </c>
    </row>
    <row r="146" spans="66:74" x14ac:dyDescent="0.25">
      <c r="BN146" s="76" t="s">
        <v>328</v>
      </c>
      <c r="BO146" s="76" t="s">
        <v>512</v>
      </c>
      <c r="BU146" s="76" t="s">
        <v>328</v>
      </c>
      <c r="BV146" s="76" t="s">
        <v>512</v>
      </c>
    </row>
    <row r="147" spans="66:74" x14ac:dyDescent="0.25">
      <c r="BN147" s="76" t="s">
        <v>329</v>
      </c>
      <c r="BO147" s="76" t="s">
        <v>513</v>
      </c>
      <c r="BU147" s="76" t="s">
        <v>329</v>
      </c>
      <c r="BV147" s="76" t="s">
        <v>513</v>
      </c>
    </row>
    <row r="148" spans="66:74" x14ac:dyDescent="0.25">
      <c r="BN148" s="76" t="s">
        <v>330</v>
      </c>
      <c r="BO148" s="76" t="s">
        <v>514</v>
      </c>
      <c r="BU148" s="76" t="s">
        <v>330</v>
      </c>
      <c r="BV148" s="76" t="s">
        <v>514</v>
      </c>
    </row>
    <row r="149" spans="66:74" x14ac:dyDescent="0.25">
      <c r="BN149" s="76" t="s">
        <v>331</v>
      </c>
      <c r="BO149" s="76" t="s">
        <v>515</v>
      </c>
      <c r="BU149" s="76" t="s">
        <v>331</v>
      </c>
      <c r="BV149" s="76" t="s">
        <v>515</v>
      </c>
    </row>
    <row r="150" spans="66:74" x14ac:dyDescent="0.25">
      <c r="BN150" s="76" t="s">
        <v>332</v>
      </c>
      <c r="BO150" s="76" t="s">
        <v>516</v>
      </c>
      <c r="BU150" s="76" t="s">
        <v>332</v>
      </c>
      <c r="BV150" s="76" t="s">
        <v>516</v>
      </c>
    </row>
    <row r="151" spans="66:74" x14ac:dyDescent="0.25">
      <c r="BN151" s="76" t="s">
        <v>333</v>
      </c>
      <c r="BO151" s="76" t="s">
        <v>517</v>
      </c>
      <c r="BU151" s="76" t="s">
        <v>333</v>
      </c>
      <c r="BV151" s="76" t="s">
        <v>517</v>
      </c>
    </row>
    <row r="152" spans="66:74" x14ac:dyDescent="0.25">
      <c r="BN152" s="76" t="s">
        <v>334</v>
      </c>
      <c r="BO152" s="76" t="s">
        <v>518</v>
      </c>
      <c r="BU152" s="76" t="s">
        <v>334</v>
      </c>
      <c r="BV152" s="76" t="s">
        <v>518</v>
      </c>
    </row>
    <row r="153" spans="66:74" x14ac:dyDescent="0.25">
      <c r="BN153" s="76" t="s">
        <v>335</v>
      </c>
      <c r="BO153" s="76" t="s">
        <v>519</v>
      </c>
      <c r="BU153" s="76" t="s">
        <v>335</v>
      </c>
      <c r="BV153" s="76" t="s">
        <v>519</v>
      </c>
    </row>
    <row r="154" spans="66:74" x14ac:dyDescent="0.25">
      <c r="BN154" s="76" t="s">
        <v>336</v>
      </c>
      <c r="BO154" s="76" t="s">
        <v>520</v>
      </c>
      <c r="BU154" s="76" t="s">
        <v>336</v>
      </c>
      <c r="BV154" s="76" t="s">
        <v>520</v>
      </c>
    </row>
    <row r="155" spans="66:74" x14ac:dyDescent="0.25">
      <c r="BN155" s="76" t="s">
        <v>337</v>
      </c>
      <c r="BO155" s="76" t="s">
        <v>521</v>
      </c>
      <c r="BU155" s="76" t="s">
        <v>337</v>
      </c>
      <c r="BV155" s="76" t="s">
        <v>521</v>
      </c>
    </row>
    <row r="156" spans="66:74" x14ac:dyDescent="0.25">
      <c r="BN156" s="76" t="s">
        <v>338</v>
      </c>
      <c r="BO156" s="76" t="s">
        <v>522</v>
      </c>
      <c r="BU156" s="76" t="s">
        <v>338</v>
      </c>
      <c r="BV156" s="76" t="s">
        <v>522</v>
      </c>
    </row>
    <row r="157" spans="66:74" x14ac:dyDescent="0.25">
      <c r="BN157" s="76" t="s">
        <v>339</v>
      </c>
      <c r="BO157" s="76" t="s">
        <v>523</v>
      </c>
      <c r="BU157" s="76" t="s">
        <v>339</v>
      </c>
      <c r="BV157" s="76" t="s">
        <v>523</v>
      </c>
    </row>
    <row r="158" spans="66:74" x14ac:dyDescent="0.25">
      <c r="BN158" s="76" t="s">
        <v>340</v>
      </c>
      <c r="BO158" s="76" t="s">
        <v>524</v>
      </c>
      <c r="BU158" s="76" t="s">
        <v>340</v>
      </c>
      <c r="BV158" s="76" t="s">
        <v>524</v>
      </c>
    </row>
    <row r="159" spans="66:74" x14ac:dyDescent="0.25">
      <c r="BN159" s="76" t="s">
        <v>341</v>
      </c>
      <c r="BO159" s="76" t="s">
        <v>525</v>
      </c>
      <c r="BU159" s="76" t="s">
        <v>341</v>
      </c>
      <c r="BV159" s="76" t="s">
        <v>525</v>
      </c>
    </row>
    <row r="160" spans="66:74" x14ac:dyDescent="0.25">
      <c r="BN160" s="76" t="s">
        <v>342</v>
      </c>
      <c r="BO160" s="76" t="s">
        <v>526</v>
      </c>
      <c r="BU160" s="76" t="s">
        <v>342</v>
      </c>
      <c r="BV160" s="76" t="s">
        <v>526</v>
      </c>
    </row>
    <row r="161" spans="66:74" x14ac:dyDescent="0.25">
      <c r="BN161" s="76" t="s">
        <v>343</v>
      </c>
      <c r="BO161" s="76" t="s">
        <v>527</v>
      </c>
      <c r="BU161" s="76" t="s">
        <v>343</v>
      </c>
      <c r="BV161" s="76" t="s">
        <v>527</v>
      </c>
    </row>
    <row r="162" spans="66:74" x14ac:dyDescent="0.25">
      <c r="BN162" s="76" t="s">
        <v>344</v>
      </c>
      <c r="BO162" s="76" t="s">
        <v>528</v>
      </c>
      <c r="BU162" s="76" t="s">
        <v>344</v>
      </c>
      <c r="BV162" s="76" t="s">
        <v>528</v>
      </c>
    </row>
    <row r="163" spans="66:74" x14ac:dyDescent="0.25">
      <c r="BN163" s="76" t="s">
        <v>345</v>
      </c>
      <c r="BO163" s="76" t="s">
        <v>529</v>
      </c>
      <c r="BU163" s="76" t="s">
        <v>345</v>
      </c>
      <c r="BV163" s="76" t="s">
        <v>529</v>
      </c>
    </row>
    <row r="164" spans="66:74" x14ac:dyDescent="0.25">
      <c r="BN164" s="76" t="s">
        <v>346</v>
      </c>
      <c r="BO164" s="76" t="s">
        <v>530</v>
      </c>
      <c r="BU164" s="76" t="s">
        <v>346</v>
      </c>
      <c r="BV164" s="76" t="s">
        <v>530</v>
      </c>
    </row>
    <row r="165" spans="66:74" x14ac:dyDescent="0.25">
      <c r="BN165" s="76" t="s">
        <v>347</v>
      </c>
      <c r="BO165" s="76" t="s">
        <v>531</v>
      </c>
      <c r="BU165" s="76" t="s">
        <v>347</v>
      </c>
      <c r="BV165" s="76" t="s">
        <v>531</v>
      </c>
    </row>
    <row r="166" spans="66:74" x14ac:dyDescent="0.25">
      <c r="BN166" s="76" t="s">
        <v>348</v>
      </c>
      <c r="BO166" s="76" t="s">
        <v>532</v>
      </c>
      <c r="BU166" s="76" t="s">
        <v>348</v>
      </c>
      <c r="BV166" s="76" t="s">
        <v>532</v>
      </c>
    </row>
    <row r="167" spans="66:74" x14ac:dyDescent="0.25">
      <c r="BN167" s="76" t="s">
        <v>349</v>
      </c>
      <c r="BO167" s="76" t="s">
        <v>533</v>
      </c>
      <c r="BU167" s="76" t="s">
        <v>349</v>
      </c>
      <c r="BV167" s="76" t="s">
        <v>533</v>
      </c>
    </row>
    <row r="168" spans="66:74" x14ac:dyDescent="0.25">
      <c r="BN168" s="76" t="s">
        <v>350</v>
      </c>
      <c r="BO168" s="76" t="s">
        <v>534</v>
      </c>
      <c r="BU168" s="76" t="s">
        <v>350</v>
      </c>
      <c r="BV168" s="76" t="s">
        <v>534</v>
      </c>
    </row>
    <row r="169" spans="66:74" x14ac:dyDescent="0.25">
      <c r="BN169" s="76" t="s">
        <v>351</v>
      </c>
      <c r="BO169" s="76" t="s">
        <v>535</v>
      </c>
      <c r="BU169" s="76" t="s">
        <v>351</v>
      </c>
      <c r="BV169" s="76" t="s">
        <v>535</v>
      </c>
    </row>
    <row r="170" spans="66:74" x14ac:dyDescent="0.25">
      <c r="BN170" s="76" t="s">
        <v>352</v>
      </c>
      <c r="BO170" s="76" t="s">
        <v>536</v>
      </c>
      <c r="BU170" s="76" t="s">
        <v>352</v>
      </c>
      <c r="BV170" s="76" t="s">
        <v>536</v>
      </c>
    </row>
    <row r="171" spans="66:74" x14ac:dyDescent="0.25">
      <c r="BN171" s="76" t="s">
        <v>353</v>
      </c>
      <c r="BO171" s="76" t="s">
        <v>537</v>
      </c>
      <c r="BU171" s="76" t="s">
        <v>353</v>
      </c>
      <c r="BV171" s="76" t="s">
        <v>537</v>
      </c>
    </row>
    <row r="172" spans="66:74" x14ac:dyDescent="0.25">
      <c r="BN172" s="76" t="s">
        <v>354</v>
      </c>
      <c r="BO172" s="76" t="s">
        <v>538</v>
      </c>
      <c r="BU172" s="76" t="s">
        <v>354</v>
      </c>
      <c r="BV172" s="76" t="s">
        <v>538</v>
      </c>
    </row>
    <row r="173" spans="66:74" x14ac:dyDescent="0.25">
      <c r="BN173" s="76" t="s">
        <v>355</v>
      </c>
      <c r="BO173" s="76" t="s">
        <v>539</v>
      </c>
      <c r="BU173" s="76" t="s">
        <v>355</v>
      </c>
      <c r="BV173" s="76" t="s">
        <v>539</v>
      </c>
    </row>
    <row r="174" spans="66:74" x14ac:dyDescent="0.25">
      <c r="BN174" s="76" t="s">
        <v>356</v>
      </c>
      <c r="BO174" s="76" t="s">
        <v>540</v>
      </c>
      <c r="BU174" s="76" t="s">
        <v>356</v>
      </c>
      <c r="BV174" s="76" t="s">
        <v>540</v>
      </c>
    </row>
    <row r="175" spans="66:74" x14ac:dyDescent="0.25">
      <c r="BN175" s="76" t="s">
        <v>357</v>
      </c>
      <c r="BO175" s="76" t="s">
        <v>541</v>
      </c>
      <c r="BU175" s="76" t="s">
        <v>357</v>
      </c>
      <c r="BV175" s="76" t="s">
        <v>541</v>
      </c>
    </row>
    <row r="176" spans="66:74" x14ac:dyDescent="0.25">
      <c r="BN176" s="76" t="s">
        <v>358</v>
      </c>
      <c r="BO176" s="76" t="s">
        <v>542</v>
      </c>
      <c r="BU176" s="76" t="s">
        <v>358</v>
      </c>
      <c r="BV176" s="76" t="s">
        <v>542</v>
      </c>
    </row>
    <row r="177" spans="66:74" x14ac:dyDescent="0.25">
      <c r="BN177" s="76" t="s">
        <v>359</v>
      </c>
      <c r="BO177" s="76" t="s">
        <v>543</v>
      </c>
      <c r="BU177" s="76" t="s">
        <v>359</v>
      </c>
      <c r="BV177" s="76" t="s">
        <v>543</v>
      </c>
    </row>
    <row r="178" spans="66:74" x14ac:dyDescent="0.25">
      <c r="BN178" s="76" t="s">
        <v>360</v>
      </c>
      <c r="BO178" s="76" t="s">
        <v>544</v>
      </c>
      <c r="BU178" s="76" t="s">
        <v>360</v>
      </c>
      <c r="BV178" s="76" t="s">
        <v>544</v>
      </c>
    </row>
    <row r="179" spans="66:74" x14ac:dyDescent="0.25">
      <c r="BN179" s="76" t="s">
        <v>361</v>
      </c>
      <c r="BO179" s="76" t="s">
        <v>545</v>
      </c>
      <c r="BU179" s="76" t="s">
        <v>361</v>
      </c>
      <c r="BV179" s="76" t="s">
        <v>545</v>
      </c>
    </row>
    <row r="180" spans="66:74" x14ac:dyDescent="0.25">
      <c r="BN180" s="76" t="s">
        <v>362</v>
      </c>
      <c r="BO180" s="76" t="s">
        <v>546</v>
      </c>
      <c r="BU180" s="76" t="s">
        <v>362</v>
      </c>
      <c r="BV180" s="76" t="s">
        <v>546</v>
      </c>
    </row>
    <row r="181" spans="66:74" x14ac:dyDescent="0.25">
      <c r="BN181" s="76" t="s">
        <v>363</v>
      </c>
      <c r="BO181" s="76" t="s">
        <v>547</v>
      </c>
      <c r="BU181" s="76" t="s">
        <v>363</v>
      </c>
      <c r="BV181" s="76" t="s">
        <v>547</v>
      </c>
    </row>
    <row r="182" spans="66:74" x14ac:dyDescent="0.25">
      <c r="BN182" s="76" t="s">
        <v>364</v>
      </c>
      <c r="BO182" s="76" t="s">
        <v>548</v>
      </c>
      <c r="BU182" s="76" t="s">
        <v>364</v>
      </c>
      <c r="BV182" s="76" t="s">
        <v>548</v>
      </c>
    </row>
    <row r="183" spans="66:74" x14ac:dyDescent="0.25">
      <c r="BN183" s="76" t="s">
        <v>365</v>
      </c>
      <c r="BO183" s="76" t="s">
        <v>549</v>
      </c>
      <c r="BU183" s="76" t="s">
        <v>365</v>
      </c>
      <c r="BV183" s="76" t="s">
        <v>549</v>
      </c>
    </row>
    <row r="184" spans="66:74" x14ac:dyDescent="0.25">
      <c r="BN184" s="76" t="s">
        <v>366</v>
      </c>
      <c r="BO184" s="76" t="s">
        <v>550</v>
      </c>
      <c r="BU184" s="76" t="s">
        <v>366</v>
      </c>
      <c r="BV184" s="76" t="s">
        <v>550</v>
      </c>
    </row>
    <row r="185" spans="66:74" x14ac:dyDescent="0.25">
      <c r="BN185" s="76" t="s">
        <v>367</v>
      </c>
      <c r="BO185" s="76" t="s">
        <v>551</v>
      </c>
      <c r="BU185" s="76" t="s">
        <v>367</v>
      </c>
      <c r="BV185" s="76" t="s">
        <v>551</v>
      </c>
    </row>
    <row r="186" spans="66:74" x14ac:dyDescent="0.25">
      <c r="BN186" s="76" t="s">
        <v>368</v>
      </c>
      <c r="BO186" s="76" t="s">
        <v>552</v>
      </c>
      <c r="BU186" s="76" t="s">
        <v>368</v>
      </c>
      <c r="BV186" s="76" t="s">
        <v>552</v>
      </c>
    </row>
    <row r="187" spans="66:74" x14ac:dyDescent="0.25">
      <c r="BN187" s="76" t="s">
        <v>369</v>
      </c>
      <c r="BO187" s="76" t="s">
        <v>553</v>
      </c>
      <c r="BU187" s="76" t="s">
        <v>369</v>
      </c>
      <c r="BV187" s="76" t="s">
        <v>553</v>
      </c>
    </row>
    <row r="188" spans="66:74" x14ac:dyDescent="0.25">
      <c r="BN188" s="76" t="s">
        <v>370</v>
      </c>
      <c r="BO188" s="76" t="s">
        <v>554</v>
      </c>
      <c r="BU188" s="76" t="s">
        <v>370</v>
      </c>
      <c r="BV188" s="76" t="s">
        <v>554</v>
      </c>
    </row>
    <row r="189" spans="66:74" x14ac:dyDescent="0.25">
      <c r="BN189" s="76" t="s">
        <v>371</v>
      </c>
      <c r="BO189" s="76" t="s">
        <v>555</v>
      </c>
      <c r="BU189" s="76" t="s">
        <v>371</v>
      </c>
      <c r="BV189" s="76" t="s">
        <v>555</v>
      </c>
    </row>
    <row r="190" spans="66:74" x14ac:dyDescent="0.25">
      <c r="BN190" s="76" t="s">
        <v>372</v>
      </c>
      <c r="BO190" s="76" t="s">
        <v>556</v>
      </c>
      <c r="BU190" s="76" t="s">
        <v>372</v>
      </c>
      <c r="BV190" s="76" t="s">
        <v>556</v>
      </c>
    </row>
    <row r="191" spans="66:74" x14ac:dyDescent="0.25">
      <c r="BN191" s="76" t="s">
        <v>373</v>
      </c>
      <c r="BO191" s="76" t="s">
        <v>557</v>
      </c>
      <c r="BU191" s="76" t="s">
        <v>373</v>
      </c>
      <c r="BV191" s="76" t="s">
        <v>557</v>
      </c>
    </row>
    <row r="192" spans="66:74" x14ac:dyDescent="0.25">
      <c r="BN192" s="76" t="s">
        <v>374</v>
      </c>
      <c r="BO192" s="76" t="s">
        <v>558</v>
      </c>
      <c r="BU192" s="76" t="s">
        <v>374</v>
      </c>
      <c r="BV192" s="76" t="s">
        <v>558</v>
      </c>
    </row>
  </sheetData>
  <sheetProtection algorithmName="SHA-512" hashValue="DzYcvDxYgjU91G78W3scWVBidkFgPJCMiszY7NZkoL2atX1ZUX7lbYCbfb4Q39z6xMw3H7OkjJkzYalpAyTBJA==" saltValue="QiY4t6sz376Z4xFdcX7zYw==" spinCount="100000" sheet="1" objects="1" scenarios="1"/>
  <mergeCells count="20">
    <mergeCell ref="C15:F15"/>
    <mergeCell ref="C8:F8"/>
    <mergeCell ref="C9:F9"/>
    <mergeCell ref="C10:F10"/>
    <mergeCell ref="C13:F13"/>
    <mergeCell ref="C14:F14"/>
    <mergeCell ref="C16:F16"/>
    <mergeCell ref="C20:F20"/>
    <mergeCell ref="C24:F24"/>
    <mergeCell ref="C27:F27"/>
    <mergeCell ref="C28:F28"/>
    <mergeCell ref="C44:F44"/>
    <mergeCell ref="C21:F21"/>
    <mergeCell ref="C22:F22"/>
    <mergeCell ref="C23:F23"/>
    <mergeCell ref="C30:F30"/>
    <mergeCell ref="C31:F31"/>
    <mergeCell ref="C34:F34"/>
    <mergeCell ref="C35:F35"/>
    <mergeCell ref="C29:F29"/>
  </mergeCells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Fronten Kalkulation</vt:lpstr>
    </vt:vector>
  </TitlesOfParts>
  <Company>Fronten24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Kalkulationstool von Fronten24</dc:title>
  <dc:creator>Matthias Prang</dc:creator>
  <dc:description>Excelliste zum Ermitteln der Kosten von Möbelfronten</dc:description>
  <cp:lastModifiedBy>Prang</cp:lastModifiedBy>
  <cp:lastPrinted>2020-01-31T08:06:24Z</cp:lastPrinted>
  <dcterms:created xsi:type="dcterms:W3CDTF">2020-01-27T12:39:08Z</dcterms:created>
  <dcterms:modified xsi:type="dcterms:W3CDTF">2021-12-06T11:14:12Z</dcterms:modified>
  <cp:category>Möbelfronten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